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8140" windowHeight="12720" activeTab="0"/>
  </bookViews>
  <sheets>
    <sheet name=" Gr. B Spiele" sheetId="1" r:id="rId1"/>
    <sheet name="Gr. B Wertung" sheetId="2" r:id="rId2"/>
    <sheet name="Gr. B Tabelle" sheetId="3" r:id="rId3"/>
  </sheets>
  <definedNames>
    <definedName name="_xlfn.IFERROR" hidden="1">#NAME?</definedName>
    <definedName name="_xlfn.RANK.EQ" hidden="1">#NAME?</definedName>
    <definedName name="_xlnm.Print_Area" localSheetId="0">' Gr. B Spiele'!$N$1:$Y$52</definedName>
    <definedName name="_xlnm.Print_Area" localSheetId="2">'Gr. B Tabelle'!$P$1:$AC$15</definedName>
  </definedNames>
  <calcPr fullCalcOnLoad="1"/>
</workbook>
</file>

<file path=xl/sharedStrings.xml><?xml version="1.0" encoding="utf-8"?>
<sst xmlns="http://schemas.openxmlformats.org/spreadsheetml/2006/main" count="696" uniqueCount="65">
  <si>
    <t>Datum</t>
  </si>
  <si>
    <t>Tag</t>
  </si>
  <si>
    <t>Ort</t>
  </si>
  <si>
    <t>Zeit</t>
  </si>
  <si>
    <t>:</t>
  </si>
  <si>
    <t>Ergebnis</t>
  </si>
  <si>
    <t>Punkte</t>
  </si>
  <si>
    <t>Sätze</t>
  </si>
  <si>
    <t>Diff</t>
  </si>
  <si>
    <t>Diff.</t>
  </si>
  <si>
    <t>Spiele</t>
  </si>
  <si>
    <t>Platz</t>
  </si>
  <si>
    <t>Verein</t>
  </si>
  <si>
    <t>KW</t>
  </si>
  <si>
    <t>Heim</t>
  </si>
  <si>
    <t>Gast</t>
  </si>
  <si>
    <t>Mannschaft</t>
  </si>
  <si>
    <t>Spieltag --&gt;</t>
  </si>
  <si>
    <t>Iglo II</t>
  </si>
  <si>
    <t>Post I</t>
  </si>
  <si>
    <t>Polizei II</t>
  </si>
  <si>
    <t>Siemens III</t>
  </si>
  <si>
    <t>DG</t>
  </si>
  <si>
    <t>Kreis II</t>
  </si>
  <si>
    <t>Foseco II</t>
  </si>
  <si>
    <t>Siemens IV</t>
  </si>
  <si>
    <t>Kaninchenberg II</t>
  </si>
  <si>
    <t>K</t>
  </si>
  <si>
    <t>W</t>
  </si>
  <si>
    <t xml:space="preserve"> = vom Staffelleiter bestätigt.</t>
  </si>
  <si>
    <t xml:space="preserve"> = vom Staffelleiter korrigiert.</t>
  </si>
  <si>
    <t xml:space="preserve"> = vom Staffelleiter gewertet.</t>
  </si>
  <si>
    <t>V</t>
  </si>
  <si>
    <t xml:space="preserve"> = Vorbehalt noch nicht Freigegeben.</t>
  </si>
  <si>
    <t>Status</t>
  </si>
  <si>
    <t>Meister und Aufsteiger</t>
  </si>
  <si>
    <t>Relegation / Entscheidungsspiel</t>
  </si>
  <si>
    <t>Absteiger</t>
  </si>
  <si>
    <r>
      <t>Gruppe -</t>
    </r>
    <r>
      <rPr>
        <b/>
        <sz val="14"/>
        <color indexed="10"/>
        <rFont val="Calibri"/>
        <family val="2"/>
      </rPr>
      <t>B</t>
    </r>
    <r>
      <rPr>
        <b/>
        <sz val="14"/>
        <color indexed="8"/>
        <rFont val="Calibri"/>
        <family val="2"/>
      </rPr>
      <t>- Hinrunde</t>
    </r>
  </si>
  <si>
    <r>
      <t>Gruppe -</t>
    </r>
    <r>
      <rPr>
        <b/>
        <sz val="14"/>
        <color indexed="10"/>
        <rFont val="Calibri"/>
        <family val="2"/>
      </rPr>
      <t>B</t>
    </r>
    <r>
      <rPr>
        <b/>
        <sz val="14"/>
        <color indexed="8"/>
        <rFont val="Calibri"/>
        <family val="2"/>
      </rPr>
      <t>- Rückrunde</t>
    </r>
  </si>
  <si>
    <r>
      <t>Tabelle</t>
    </r>
    <r>
      <rPr>
        <b/>
        <sz val="33"/>
        <color indexed="10"/>
        <rFont val="Calibri"/>
        <family val="2"/>
      </rPr>
      <t xml:space="preserve"> </t>
    </r>
    <r>
      <rPr>
        <b/>
        <sz val="33"/>
        <color indexed="8"/>
        <rFont val="Calibri"/>
        <family val="2"/>
      </rPr>
      <t>Gruppe -</t>
    </r>
    <r>
      <rPr>
        <b/>
        <sz val="33"/>
        <color indexed="10"/>
        <rFont val="Calibri"/>
        <family val="2"/>
      </rPr>
      <t>B</t>
    </r>
    <r>
      <rPr>
        <b/>
        <sz val="33"/>
        <color indexed="8"/>
        <rFont val="Calibri"/>
        <family val="2"/>
      </rPr>
      <t>-</t>
    </r>
  </si>
  <si>
    <t>OK</t>
  </si>
  <si>
    <r>
      <t xml:space="preserve">Achtung manuelle Eingaben </t>
    </r>
    <r>
      <rPr>
        <b/>
        <sz val="18"/>
        <color indexed="40"/>
        <rFont val="Calibri"/>
        <family val="2"/>
      </rPr>
      <t>nur</t>
    </r>
    <r>
      <rPr>
        <b/>
        <sz val="18"/>
        <color indexed="10"/>
        <rFont val="Calibri"/>
        <family val="2"/>
      </rPr>
      <t xml:space="preserve"> hier!!!!</t>
    </r>
  </si>
  <si>
    <t>Fr</t>
  </si>
  <si>
    <t>Mo</t>
  </si>
  <si>
    <t>Di</t>
  </si>
  <si>
    <t>Mi</t>
  </si>
  <si>
    <t>Dreifachhalle</t>
  </si>
  <si>
    <t>Pestalozzischule Boh.</t>
  </si>
  <si>
    <t>Borkenwirthe</t>
  </si>
  <si>
    <t>Reken Bhf</t>
  </si>
  <si>
    <t>Paulskampschule</t>
  </si>
  <si>
    <r>
      <t>Spielplan Gruppe -</t>
    </r>
    <r>
      <rPr>
        <b/>
        <sz val="28"/>
        <color indexed="10"/>
        <rFont val="Calibri"/>
        <family val="2"/>
      </rPr>
      <t>B</t>
    </r>
    <r>
      <rPr>
        <b/>
        <sz val="28"/>
        <color indexed="8"/>
        <rFont val="Calibri"/>
        <family val="2"/>
      </rPr>
      <t>- Hinrunde</t>
    </r>
  </si>
  <si>
    <r>
      <t>Spielplan Gruppe -</t>
    </r>
    <r>
      <rPr>
        <b/>
        <sz val="28"/>
        <color indexed="10"/>
        <rFont val="Calibri"/>
        <family val="2"/>
      </rPr>
      <t>B</t>
    </r>
    <r>
      <rPr>
        <b/>
        <sz val="28"/>
        <color indexed="8"/>
        <rFont val="Calibri"/>
        <family val="2"/>
      </rPr>
      <t>- Rückrunde</t>
    </r>
  </si>
  <si>
    <t>Liebfrauenschule Boh.</t>
  </si>
  <si>
    <t>NT</t>
  </si>
  <si>
    <t xml:space="preserve"> = wird neu Terminiert</t>
  </si>
  <si>
    <t>Do</t>
  </si>
  <si>
    <t>Klaraschule Bocholt</t>
  </si>
  <si>
    <t>Fr.</t>
  </si>
  <si>
    <t>Heimrecht getauscht</t>
  </si>
  <si>
    <t xml:space="preserve"> = neuer Termin</t>
  </si>
  <si>
    <t>ok</t>
  </si>
  <si>
    <t>Spielbericht Fehlt</t>
  </si>
  <si>
    <t>Theo fehlt der bericht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</si>
</sst>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;@"/>
    <numFmt numFmtId="165" formatCode="h:mm;@"/>
    <numFmt numFmtId="166" formatCode="d/m/yy;@"/>
    <numFmt numFmtId="167" formatCode="0_ ;[Red]\-0\ "/>
    <numFmt numFmtId="168" formatCode="0&quot;.&quot;"/>
    <numFmt numFmtId="169" formatCode="[$-407]dddd\,\ d\.\ mmmm\ yyyy"/>
    <numFmt numFmtId="170" formatCode="dd/mm/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33"/>
      <color indexed="8"/>
      <name val="Calibri"/>
      <family val="2"/>
    </font>
    <font>
      <b/>
      <sz val="33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40"/>
      <name val="Calibri"/>
      <family val="2"/>
    </font>
    <font>
      <b/>
      <sz val="28"/>
      <color indexed="8"/>
      <name val="Calibri"/>
      <family val="2"/>
    </font>
    <font>
      <b/>
      <sz val="2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53"/>
      <name val="Calibri"/>
      <family val="2"/>
    </font>
    <font>
      <sz val="6"/>
      <color indexed="53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6"/>
      <color theme="9" tint="-0.24997000396251678"/>
      <name val="Calibri"/>
      <family val="2"/>
    </font>
    <font>
      <sz val="6"/>
      <color theme="9" tint="-0.24997000396251678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rgb="FFFF0000"/>
      <name val="Calibri"/>
      <family val="2"/>
    </font>
    <font>
      <b/>
      <sz val="28"/>
      <color theme="1"/>
      <name val="Calibri"/>
      <family val="2"/>
    </font>
    <font>
      <b/>
      <sz val="33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2EE3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5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55" fillId="0" borderId="0" xfId="0" applyFont="1" applyFill="1" applyAlignment="1">
      <alignment vertical="center"/>
    </xf>
    <xf numFmtId="167" fontId="56" fillId="0" borderId="0" xfId="0" applyNumberFormat="1" applyFont="1" applyFill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0" fillId="33" borderId="13" xfId="0" applyFill="1" applyBorder="1" applyAlignment="1">
      <alignment/>
    </xf>
    <xf numFmtId="0" fontId="63" fillId="0" borderId="0" xfId="0" applyFont="1" applyAlignment="1">
      <alignment horizontal="center"/>
    </xf>
    <xf numFmtId="0" fontId="56" fillId="0" borderId="17" xfId="0" applyFont="1" applyFill="1" applyBorder="1" applyAlignment="1">
      <alignment horizontal="center" vertical="center"/>
    </xf>
    <xf numFmtId="168" fontId="64" fillId="0" borderId="0" xfId="0" applyNumberFormat="1" applyFont="1" applyBorder="1" applyAlignment="1">
      <alignment horizontal="center" vertical="center"/>
    </xf>
    <xf numFmtId="168" fontId="65" fillId="0" borderId="0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33" borderId="19" xfId="0" applyFont="1" applyFill="1" applyBorder="1" applyAlignment="1">
      <alignment horizontal="center" vertical="center"/>
    </xf>
    <xf numFmtId="167" fontId="62" fillId="0" borderId="0" xfId="0" applyNumberFormat="1" applyFont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67" fontId="62" fillId="0" borderId="0" xfId="0" applyNumberFormat="1" applyFont="1" applyAlignment="1">
      <alignment horizontal="center" vertical="center"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0" fillId="33" borderId="20" xfId="0" applyFill="1" applyBorder="1" applyAlignment="1">
      <alignment/>
    </xf>
    <xf numFmtId="0" fontId="63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13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0" fontId="61" fillId="35" borderId="22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56" fillId="0" borderId="26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56" fillId="0" borderId="27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56" fillId="0" borderId="28" xfId="0" applyFont="1" applyBorder="1" applyAlignment="1">
      <alignment horizontal="right"/>
    </xf>
    <xf numFmtId="0" fontId="56" fillId="0" borderId="21" xfId="0" applyFont="1" applyBorder="1" applyAlignment="1">
      <alignment/>
    </xf>
    <xf numFmtId="0" fontId="62" fillId="0" borderId="21" xfId="0" applyFont="1" applyBorder="1" applyAlignment="1">
      <alignment/>
    </xf>
    <xf numFmtId="0" fontId="56" fillId="0" borderId="21" xfId="0" applyFont="1" applyBorder="1" applyAlignment="1">
      <alignment vertical="center"/>
    </xf>
    <xf numFmtId="0" fontId="60" fillId="0" borderId="26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167" fontId="58" fillId="0" borderId="29" xfId="0" applyNumberFormat="1" applyFont="1" applyBorder="1" applyAlignment="1">
      <alignment horizontal="center" vertical="center"/>
    </xf>
    <xf numFmtId="167" fontId="58" fillId="0" borderId="30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0" fillId="0" borderId="0" xfId="0" applyBorder="1" applyAlignment="1" quotePrefix="1">
      <alignment/>
    </xf>
    <xf numFmtId="0" fontId="0" fillId="0" borderId="31" xfId="0" applyBorder="1" applyAlignment="1">
      <alignment/>
    </xf>
    <xf numFmtId="0" fontId="0" fillId="0" borderId="21" xfId="0" applyFill="1" applyBorder="1" applyAlignment="1" quotePrefix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61" fillId="35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6" borderId="0" xfId="0" applyFont="1" applyFill="1" applyBorder="1" applyAlignment="1">
      <alignment vertical="center"/>
    </xf>
    <xf numFmtId="0" fontId="58" fillId="9" borderId="33" xfId="0" applyFont="1" applyFill="1" applyBorder="1" applyAlignment="1">
      <alignment horizontal="center" vertical="center"/>
    </xf>
    <xf numFmtId="0" fontId="58" fillId="9" borderId="34" xfId="0" applyFont="1" applyFill="1" applyBorder="1" applyAlignment="1">
      <alignment vertical="center"/>
    </xf>
    <xf numFmtId="0" fontId="60" fillId="9" borderId="34" xfId="0" applyFont="1" applyFill="1" applyBorder="1" applyAlignment="1">
      <alignment horizontal="center" vertical="center"/>
    </xf>
    <xf numFmtId="0" fontId="60" fillId="9" borderId="34" xfId="0" applyFont="1" applyFill="1" applyBorder="1" applyAlignment="1">
      <alignment vertical="center"/>
    </xf>
    <xf numFmtId="0" fontId="60" fillId="9" borderId="35" xfId="0" applyFont="1" applyFill="1" applyBorder="1" applyAlignment="1">
      <alignment horizontal="center" vertical="center"/>
    </xf>
    <xf numFmtId="0" fontId="55" fillId="9" borderId="18" xfId="0" applyFont="1" applyFill="1" applyBorder="1" applyAlignment="1">
      <alignment horizontal="center"/>
    </xf>
    <xf numFmtId="0" fontId="55" fillId="9" borderId="20" xfId="0" applyFont="1" applyFill="1" applyBorder="1" applyAlignment="1">
      <alignment horizontal="right"/>
    </xf>
    <xf numFmtId="0" fontId="0" fillId="9" borderId="21" xfId="0" applyFill="1" applyBorder="1" applyAlignment="1">
      <alignment/>
    </xf>
    <xf numFmtId="0" fontId="60" fillId="9" borderId="34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166" fontId="56" fillId="0" borderId="23" xfId="0" applyNumberFormat="1" applyFont="1" applyFill="1" applyBorder="1" applyAlignment="1">
      <alignment horizontal="center" vertical="center"/>
    </xf>
    <xf numFmtId="164" fontId="56" fillId="0" borderId="37" xfId="0" applyNumberFormat="1" applyFont="1" applyFill="1" applyBorder="1" applyAlignment="1">
      <alignment horizontal="center" vertical="center"/>
    </xf>
    <xf numFmtId="20" fontId="56" fillId="0" borderId="38" xfId="0" applyNumberFormat="1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 quotePrefix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166" fontId="56" fillId="0" borderId="42" xfId="0" applyNumberFormat="1" applyFont="1" applyFill="1" applyBorder="1" applyAlignment="1">
      <alignment horizontal="center" vertical="center"/>
    </xf>
    <xf numFmtId="164" fontId="56" fillId="0" borderId="43" xfId="0" applyNumberFormat="1" applyFont="1" applyFill="1" applyBorder="1" applyAlignment="1">
      <alignment horizontal="center" vertical="center"/>
    </xf>
    <xf numFmtId="20" fontId="56" fillId="0" borderId="44" xfId="0" applyNumberFormat="1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 quotePrefix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166" fontId="56" fillId="7" borderId="23" xfId="0" applyNumberFormat="1" applyFont="1" applyFill="1" applyBorder="1" applyAlignment="1">
      <alignment horizontal="center" vertical="center"/>
    </xf>
    <xf numFmtId="164" fontId="56" fillId="7" borderId="37" xfId="0" applyNumberFormat="1" applyFont="1" applyFill="1" applyBorder="1" applyAlignment="1">
      <alignment horizontal="center" vertical="center"/>
    </xf>
    <xf numFmtId="165" fontId="56" fillId="7" borderId="22" xfId="0" applyNumberFormat="1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6" fillId="7" borderId="40" xfId="0" applyFont="1" applyFill="1" applyBorder="1" applyAlignment="1" quotePrefix="1">
      <alignment horizontal="center" vertical="center"/>
    </xf>
    <xf numFmtId="0" fontId="56" fillId="7" borderId="11" xfId="0" applyFont="1" applyFill="1" applyBorder="1" applyAlignment="1">
      <alignment horizontal="center" vertical="center"/>
    </xf>
    <xf numFmtId="0" fontId="56" fillId="7" borderId="23" xfId="0" applyFont="1" applyFill="1" applyBorder="1" applyAlignment="1">
      <alignment horizontal="center" vertical="center"/>
    </xf>
    <xf numFmtId="0" fontId="56" fillId="7" borderId="37" xfId="0" applyFont="1" applyFill="1" applyBorder="1" applyAlignment="1">
      <alignment horizontal="center" vertical="center"/>
    </xf>
    <xf numFmtId="0" fontId="56" fillId="7" borderId="38" xfId="0" applyFont="1" applyFill="1" applyBorder="1" applyAlignment="1">
      <alignment horizontal="center" vertical="center"/>
    </xf>
    <xf numFmtId="166" fontId="56" fillId="7" borderId="36" xfId="0" applyNumberFormat="1" applyFont="1" applyFill="1" applyBorder="1" applyAlignment="1">
      <alignment horizontal="center" vertical="center"/>
    </xf>
    <xf numFmtId="164" fontId="56" fillId="7" borderId="49" xfId="0" applyNumberFormat="1" applyFont="1" applyFill="1" applyBorder="1" applyAlignment="1">
      <alignment horizontal="center" vertical="center"/>
    </xf>
    <xf numFmtId="20" fontId="56" fillId="7" borderId="50" xfId="0" applyNumberFormat="1" applyFont="1" applyFill="1" applyBorder="1" applyAlignment="1">
      <alignment horizontal="center" vertical="center"/>
    </xf>
    <xf numFmtId="0" fontId="56" fillId="7" borderId="51" xfId="0" applyFont="1" applyFill="1" applyBorder="1" applyAlignment="1">
      <alignment horizontal="center" vertical="center"/>
    </xf>
    <xf numFmtId="0" fontId="56" fillId="7" borderId="52" xfId="0" applyFont="1" applyFill="1" applyBorder="1" applyAlignment="1" quotePrefix="1">
      <alignment horizontal="center" vertical="center"/>
    </xf>
    <xf numFmtId="0" fontId="56" fillId="7" borderId="53" xfId="0" applyFont="1" applyFill="1" applyBorder="1" applyAlignment="1">
      <alignment horizontal="center" vertical="center"/>
    </xf>
    <xf numFmtId="0" fontId="56" fillId="7" borderId="30" xfId="0" applyFont="1" applyFill="1" applyBorder="1" applyAlignment="1">
      <alignment horizontal="center" vertical="center"/>
    </xf>
    <xf numFmtId="0" fontId="56" fillId="7" borderId="49" xfId="0" applyFont="1" applyFill="1" applyBorder="1" applyAlignment="1">
      <alignment horizontal="center" vertical="center"/>
    </xf>
    <xf numFmtId="0" fontId="56" fillId="7" borderId="50" xfId="0" applyFont="1" applyFill="1" applyBorder="1" applyAlignment="1">
      <alignment horizontal="center" vertical="center"/>
    </xf>
    <xf numFmtId="0" fontId="56" fillId="7" borderId="36" xfId="0" applyFont="1" applyFill="1" applyBorder="1" applyAlignment="1">
      <alignment horizontal="center" vertical="center"/>
    </xf>
    <xf numFmtId="166" fontId="56" fillId="7" borderId="42" xfId="0" applyNumberFormat="1" applyFont="1" applyFill="1" applyBorder="1" applyAlignment="1">
      <alignment horizontal="center" vertical="center"/>
    </xf>
    <xf numFmtId="164" fontId="56" fillId="7" borderId="43" xfId="0" applyNumberFormat="1" applyFont="1" applyFill="1" applyBorder="1" applyAlignment="1">
      <alignment horizontal="center" vertical="center"/>
    </xf>
    <xf numFmtId="20" fontId="56" fillId="7" borderId="48" xfId="0" applyNumberFormat="1" applyFont="1" applyFill="1" applyBorder="1" applyAlignment="1">
      <alignment horizontal="center" vertical="center"/>
    </xf>
    <xf numFmtId="0" fontId="56" fillId="7" borderId="54" xfId="0" applyFont="1" applyFill="1" applyBorder="1" applyAlignment="1">
      <alignment horizontal="center" vertical="center"/>
    </xf>
    <xf numFmtId="0" fontId="56" fillId="7" borderId="46" xfId="0" applyFont="1" applyFill="1" applyBorder="1" applyAlignment="1" quotePrefix="1">
      <alignment horizontal="center" vertical="center"/>
    </xf>
    <xf numFmtId="0" fontId="56" fillId="7" borderId="55" xfId="0" applyFont="1" applyFill="1" applyBorder="1" applyAlignment="1">
      <alignment horizontal="center" vertical="center"/>
    </xf>
    <xf numFmtId="0" fontId="56" fillId="7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165" fontId="56" fillId="0" borderId="22" xfId="0" applyNumberFormat="1" applyFont="1" applyFill="1" applyBorder="1" applyAlignment="1">
      <alignment horizontal="center" vertical="center"/>
    </xf>
    <xf numFmtId="166" fontId="56" fillId="0" borderId="36" xfId="0" applyNumberFormat="1" applyFont="1" applyFill="1" applyBorder="1" applyAlignment="1">
      <alignment horizontal="center" vertical="center"/>
    </xf>
    <xf numFmtId="164" fontId="56" fillId="0" borderId="49" xfId="0" applyNumberFormat="1" applyFont="1" applyFill="1" applyBorder="1" applyAlignment="1">
      <alignment horizontal="center" vertical="center"/>
    </xf>
    <xf numFmtId="20" fontId="56" fillId="0" borderId="50" xfId="0" applyNumberFormat="1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 quotePrefix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20" fontId="56" fillId="0" borderId="48" xfId="0" applyNumberFormat="1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7" borderId="39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20" fontId="56" fillId="7" borderId="10" xfId="0" applyNumberFormat="1" applyFont="1" applyFill="1" applyBorder="1" applyAlignment="1">
      <alignment horizontal="center" vertical="center"/>
    </xf>
    <xf numFmtId="165" fontId="56" fillId="0" borderId="44" xfId="0" applyNumberFormat="1" applyFont="1" applyFill="1" applyBorder="1" applyAlignment="1">
      <alignment horizontal="center" vertical="center"/>
    </xf>
    <xf numFmtId="0" fontId="56" fillId="0" borderId="56" xfId="0" applyFont="1" applyFill="1" applyBorder="1" applyAlignment="1" quotePrefix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61" fillId="36" borderId="10" xfId="0" applyFont="1" applyFill="1" applyBorder="1" applyAlignment="1">
      <alignment vertical="center"/>
    </xf>
    <xf numFmtId="0" fontId="0" fillId="0" borderId="0" xfId="0" applyFill="1" applyBorder="1" applyAlignment="1" quotePrefix="1">
      <alignment/>
    </xf>
    <xf numFmtId="0" fontId="43" fillId="37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56" fillId="7" borderId="24" xfId="0" applyFont="1" applyFill="1" applyBorder="1" applyAlignment="1">
      <alignment horizontal="center" vertical="center"/>
    </xf>
    <xf numFmtId="166" fontId="56" fillId="7" borderId="24" xfId="0" applyNumberFormat="1" applyFont="1" applyFill="1" applyBorder="1" applyAlignment="1">
      <alignment horizontal="center" vertical="center"/>
    </xf>
    <xf numFmtId="164" fontId="56" fillId="7" borderId="57" xfId="0" applyNumberFormat="1" applyFont="1" applyFill="1" applyBorder="1" applyAlignment="1">
      <alignment horizontal="center" vertical="center"/>
    </xf>
    <xf numFmtId="20" fontId="56" fillId="7" borderId="58" xfId="0" applyNumberFormat="1" applyFont="1" applyFill="1" applyBorder="1" applyAlignment="1">
      <alignment horizontal="center" vertical="center"/>
    </xf>
    <xf numFmtId="0" fontId="56" fillId="7" borderId="59" xfId="0" applyFont="1" applyFill="1" applyBorder="1" applyAlignment="1">
      <alignment horizontal="center" vertical="center"/>
    </xf>
    <xf numFmtId="0" fontId="56" fillId="7" borderId="56" xfId="0" applyFont="1" applyFill="1" applyBorder="1" applyAlignment="1" quotePrefix="1">
      <alignment horizontal="center" vertical="center"/>
    </xf>
    <xf numFmtId="0" fontId="56" fillId="7" borderId="60" xfId="0" applyFont="1" applyFill="1" applyBorder="1" applyAlignment="1">
      <alignment horizontal="center" vertical="center"/>
    </xf>
    <xf numFmtId="0" fontId="56" fillId="7" borderId="61" xfId="0" applyFont="1" applyFill="1" applyBorder="1" applyAlignment="1">
      <alignment horizontal="center" vertical="center"/>
    </xf>
    <xf numFmtId="0" fontId="56" fillId="7" borderId="57" xfId="0" applyFont="1" applyFill="1" applyBorder="1" applyAlignment="1">
      <alignment horizontal="center" vertical="center"/>
    </xf>
    <xf numFmtId="0" fontId="56" fillId="7" borderId="58" xfId="0" applyFont="1" applyFill="1" applyBorder="1" applyAlignment="1">
      <alignment horizontal="center" vertical="center"/>
    </xf>
    <xf numFmtId="20" fontId="56" fillId="7" borderId="38" xfId="0" applyNumberFormat="1" applyFont="1" applyFill="1" applyBorder="1" applyAlignment="1">
      <alignment horizontal="center" vertical="center"/>
    </xf>
    <xf numFmtId="20" fontId="56" fillId="0" borderId="22" xfId="0" applyNumberFormat="1" applyFont="1" applyFill="1" applyBorder="1" applyAlignment="1">
      <alignment horizontal="center" vertical="center"/>
    </xf>
    <xf numFmtId="165" fontId="56" fillId="7" borderId="10" xfId="0" applyNumberFormat="1" applyFont="1" applyFill="1" applyBorder="1" applyAlignment="1">
      <alignment horizontal="center" vertical="center"/>
    </xf>
    <xf numFmtId="166" fontId="56" fillId="0" borderId="20" xfId="0" applyNumberFormat="1" applyFont="1" applyFill="1" applyBorder="1" applyAlignment="1">
      <alignment horizontal="center" vertical="center"/>
    </xf>
    <xf numFmtId="164" fontId="56" fillId="0" borderId="62" xfId="0" applyNumberFormat="1" applyFont="1" applyFill="1" applyBorder="1" applyAlignment="1">
      <alignment horizontal="center" vertical="center"/>
    </xf>
    <xf numFmtId="20" fontId="56" fillId="0" borderId="63" xfId="0" applyNumberFormat="1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65" xfId="0" applyFont="1" applyFill="1" applyBorder="1" applyAlignment="1" quotePrefix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20" fontId="56" fillId="0" borderId="21" xfId="0" applyNumberFormat="1" applyFont="1" applyFill="1" applyBorder="1" applyAlignment="1">
      <alignment horizontal="center" vertical="center"/>
    </xf>
    <xf numFmtId="20" fontId="56" fillId="7" borderId="67" xfId="0" applyNumberFormat="1" applyFont="1" applyFill="1" applyBorder="1" applyAlignment="1">
      <alignment horizontal="center" vertical="center"/>
    </xf>
    <xf numFmtId="166" fontId="56" fillId="7" borderId="19" xfId="0" applyNumberFormat="1" applyFont="1" applyFill="1" applyBorder="1" applyAlignment="1">
      <alignment horizontal="center" vertical="center"/>
    </xf>
    <xf numFmtId="164" fontId="56" fillId="7" borderId="68" xfId="0" applyNumberFormat="1" applyFont="1" applyFill="1" applyBorder="1" applyAlignment="1">
      <alignment horizontal="center" vertical="center"/>
    </xf>
    <xf numFmtId="20" fontId="56" fillId="7" borderId="0" xfId="0" applyNumberFormat="1" applyFont="1" applyFill="1" applyBorder="1" applyAlignment="1">
      <alignment horizontal="center" vertical="center"/>
    </xf>
    <xf numFmtId="0" fontId="56" fillId="7" borderId="69" xfId="0" applyFont="1" applyFill="1" applyBorder="1" applyAlignment="1">
      <alignment horizontal="center" vertical="center"/>
    </xf>
    <xf numFmtId="0" fontId="56" fillId="7" borderId="70" xfId="0" applyFont="1" applyFill="1" applyBorder="1" applyAlignment="1" quotePrefix="1">
      <alignment horizontal="center" vertical="center"/>
    </xf>
    <xf numFmtId="0" fontId="56" fillId="7" borderId="71" xfId="0" applyFont="1" applyFill="1" applyBorder="1" applyAlignment="1">
      <alignment horizontal="center" vertical="center"/>
    </xf>
    <xf numFmtId="0" fontId="56" fillId="7" borderId="31" xfId="0" applyFont="1" applyFill="1" applyBorder="1" applyAlignment="1">
      <alignment horizontal="center" vertical="center"/>
    </xf>
    <xf numFmtId="0" fontId="56" fillId="7" borderId="68" xfId="0" applyFont="1" applyFill="1" applyBorder="1" applyAlignment="1">
      <alignment horizontal="center" vertical="center"/>
    </xf>
    <xf numFmtId="0" fontId="56" fillId="7" borderId="72" xfId="0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166" fontId="56" fillId="37" borderId="20" xfId="0" applyNumberFormat="1" applyFont="1" applyFill="1" applyBorder="1" applyAlignment="1">
      <alignment horizontal="center" vertical="center"/>
    </xf>
    <xf numFmtId="164" fontId="56" fillId="37" borderId="62" xfId="0" applyNumberFormat="1" applyFont="1" applyFill="1" applyBorder="1" applyAlignment="1">
      <alignment horizontal="center" vertical="center"/>
    </xf>
    <xf numFmtId="165" fontId="56" fillId="37" borderId="21" xfId="0" applyNumberFormat="1" applyFont="1" applyFill="1" applyBorder="1" applyAlignment="1">
      <alignment horizontal="center" vertical="center"/>
    </xf>
    <xf numFmtId="0" fontId="56" fillId="37" borderId="54" xfId="0" applyFont="1" applyFill="1" applyBorder="1" applyAlignment="1">
      <alignment horizontal="center" vertical="center"/>
    </xf>
    <xf numFmtId="0" fontId="56" fillId="37" borderId="46" xfId="0" applyFont="1" applyFill="1" applyBorder="1" applyAlignment="1" quotePrefix="1">
      <alignment horizontal="center" vertical="center"/>
    </xf>
    <xf numFmtId="0" fontId="56" fillId="37" borderId="55" xfId="0" applyFont="1" applyFill="1" applyBorder="1" applyAlignment="1">
      <alignment horizontal="center" vertical="center"/>
    </xf>
    <xf numFmtId="0" fontId="56" fillId="37" borderId="47" xfId="0" applyFont="1" applyFill="1" applyBorder="1" applyAlignment="1">
      <alignment horizontal="center" vertical="center"/>
    </xf>
    <xf numFmtId="166" fontId="56" fillId="37" borderId="19" xfId="0" applyNumberFormat="1" applyFont="1" applyFill="1" applyBorder="1" applyAlignment="1">
      <alignment horizontal="center" vertical="center"/>
    </xf>
    <xf numFmtId="164" fontId="56" fillId="37" borderId="68" xfId="0" applyNumberFormat="1" applyFont="1" applyFill="1" applyBorder="1" applyAlignment="1">
      <alignment horizontal="center" vertical="center"/>
    </xf>
    <xf numFmtId="20" fontId="56" fillId="37" borderId="10" xfId="0" applyNumberFormat="1" applyFont="1" applyFill="1" applyBorder="1" applyAlignment="1">
      <alignment horizontal="center" vertical="center"/>
    </xf>
    <xf numFmtId="0" fontId="56" fillId="37" borderId="51" xfId="0" applyFont="1" applyFill="1" applyBorder="1" applyAlignment="1">
      <alignment horizontal="center" vertical="center"/>
    </xf>
    <xf numFmtId="0" fontId="56" fillId="37" borderId="52" xfId="0" applyFont="1" applyFill="1" applyBorder="1" applyAlignment="1" quotePrefix="1">
      <alignment horizontal="center" vertical="center"/>
    </xf>
    <xf numFmtId="0" fontId="56" fillId="37" borderId="53" xfId="0" applyFont="1" applyFill="1" applyBorder="1" applyAlignment="1">
      <alignment horizontal="center" vertical="center"/>
    </xf>
    <xf numFmtId="0" fontId="56" fillId="37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center" wrapText="1"/>
    </xf>
    <xf numFmtId="0" fontId="56" fillId="0" borderId="20" xfId="0" applyFont="1" applyFill="1" applyBorder="1" applyAlignment="1">
      <alignment horizontal="center" vertical="center"/>
    </xf>
    <xf numFmtId="20" fontId="56" fillId="37" borderId="63" xfId="0" applyNumberFormat="1" applyFont="1" applyFill="1" applyBorder="1" applyAlignment="1">
      <alignment horizontal="center" vertical="center"/>
    </xf>
    <xf numFmtId="0" fontId="56" fillId="7" borderId="65" xfId="0" applyFont="1" applyFill="1" applyBorder="1" applyAlignment="1" quotePrefix="1">
      <alignment horizontal="center" vertical="center"/>
    </xf>
    <xf numFmtId="0" fontId="56" fillId="7" borderId="62" xfId="0" applyFont="1" applyFill="1" applyBorder="1" applyAlignment="1">
      <alignment horizontal="center" vertical="center"/>
    </xf>
    <xf numFmtId="0" fontId="56" fillId="7" borderId="63" xfId="0" applyFont="1" applyFill="1" applyBorder="1" applyAlignment="1">
      <alignment horizontal="center" vertical="center"/>
    </xf>
    <xf numFmtId="166" fontId="56" fillId="37" borderId="23" xfId="0" applyNumberFormat="1" applyFont="1" applyFill="1" applyBorder="1" applyAlignment="1">
      <alignment horizontal="center" vertical="center"/>
    </xf>
    <xf numFmtId="164" fontId="56" fillId="37" borderId="37" xfId="0" applyNumberFormat="1" applyFont="1" applyFill="1" applyBorder="1" applyAlignment="1">
      <alignment horizontal="center" vertical="center"/>
    </xf>
    <xf numFmtId="20" fontId="56" fillId="37" borderId="38" xfId="0" applyNumberFormat="1" applyFont="1" applyFill="1" applyBorder="1" applyAlignment="1">
      <alignment horizontal="center" vertical="center"/>
    </xf>
    <xf numFmtId="0" fontId="56" fillId="37" borderId="39" xfId="0" applyFont="1" applyFill="1" applyBorder="1" applyAlignment="1">
      <alignment horizontal="center" vertical="center"/>
    </xf>
    <xf numFmtId="0" fontId="56" fillId="37" borderId="40" xfId="0" applyFont="1" applyFill="1" applyBorder="1" applyAlignment="1" quotePrefix="1">
      <alignment horizontal="center" vertical="center"/>
    </xf>
    <xf numFmtId="0" fontId="56" fillId="37" borderId="4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0" fontId="56" fillId="37" borderId="64" xfId="0" applyFont="1" applyFill="1" applyBorder="1" applyAlignment="1">
      <alignment horizontal="center" vertical="center"/>
    </xf>
    <xf numFmtId="0" fontId="56" fillId="37" borderId="65" xfId="0" applyFont="1" applyFill="1" applyBorder="1" applyAlignment="1" quotePrefix="1">
      <alignment horizontal="center" vertical="center"/>
    </xf>
    <xf numFmtId="0" fontId="56" fillId="37" borderId="66" xfId="0" applyFont="1" applyFill="1" applyBorder="1" applyAlignment="1">
      <alignment horizontal="center" vertical="center"/>
    </xf>
    <xf numFmtId="0" fontId="56" fillId="37" borderId="32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166" fontId="56" fillId="37" borderId="24" xfId="0" applyNumberFormat="1" applyFont="1" applyFill="1" applyBorder="1" applyAlignment="1">
      <alignment horizontal="center" vertical="center"/>
    </xf>
    <xf numFmtId="164" fontId="56" fillId="37" borderId="57" xfId="0" applyNumberFormat="1" applyFont="1" applyFill="1" applyBorder="1" applyAlignment="1">
      <alignment horizontal="center" vertical="center"/>
    </xf>
    <xf numFmtId="20" fontId="56" fillId="37" borderId="58" xfId="0" applyNumberFormat="1" applyFont="1" applyFill="1" applyBorder="1" applyAlignment="1">
      <alignment horizontal="center" vertical="center"/>
    </xf>
    <xf numFmtId="0" fontId="56" fillId="37" borderId="59" xfId="0" applyFont="1" applyFill="1" applyBorder="1" applyAlignment="1">
      <alignment horizontal="center" vertical="center"/>
    </xf>
    <xf numFmtId="0" fontId="56" fillId="37" borderId="56" xfId="0" applyFont="1" applyFill="1" applyBorder="1" applyAlignment="1" quotePrefix="1">
      <alignment horizontal="center" vertical="center"/>
    </xf>
    <xf numFmtId="0" fontId="56" fillId="37" borderId="60" xfId="0" applyFont="1" applyFill="1" applyBorder="1" applyAlignment="1">
      <alignment horizontal="center" vertical="center"/>
    </xf>
    <xf numFmtId="0" fontId="56" fillId="37" borderId="6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66" fontId="56" fillId="0" borderId="13" xfId="0" applyNumberFormat="1" applyFont="1" applyFill="1" applyBorder="1" applyAlignment="1">
      <alignment horizontal="center" vertical="center"/>
    </xf>
    <xf numFmtId="164" fontId="56" fillId="0" borderId="73" xfId="0" applyNumberFormat="1" applyFont="1" applyFill="1" applyBorder="1" applyAlignment="1">
      <alignment horizontal="center" vertical="center"/>
    </xf>
    <xf numFmtId="20" fontId="56" fillId="0" borderId="74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 quotePrefix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20" fontId="56" fillId="7" borderId="22" xfId="0" applyNumberFormat="1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20" fontId="56" fillId="7" borderId="44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43" fillId="35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6" borderId="19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27" xfId="0" applyFill="1" applyBorder="1" applyAlignment="1" quotePrefix="1">
      <alignment/>
    </xf>
    <xf numFmtId="0" fontId="57" fillId="37" borderId="20" xfId="0" applyFont="1" applyFill="1" applyBorder="1" applyAlignment="1">
      <alignment horizontal="center"/>
    </xf>
    <xf numFmtId="165" fontId="56" fillId="37" borderId="22" xfId="0" applyNumberFormat="1" applyFont="1" applyFill="1" applyBorder="1" applyAlignment="1">
      <alignment horizontal="center" vertical="center"/>
    </xf>
    <xf numFmtId="20" fontId="56" fillId="37" borderId="21" xfId="0" applyNumberFormat="1" applyFont="1" applyFill="1" applyBorder="1" applyAlignment="1">
      <alignment horizontal="center" vertical="center"/>
    </xf>
    <xf numFmtId="166" fontId="56" fillId="7" borderId="20" xfId="0" applyNumberFormat="1" applyFont="1" applyFill="1" applyBorder="1" applyAlignment="1">
      <alignment horizontal="center" vertical="center"/>
    </xf>
    <xf numFmtId="164" fontId="56" fillId="7" borderId="62" xfId="0" applyNumberFormat="1" applyFont="1" applyFill="1" applyBorder="1" applyAlignment="1">
      <alignment horizontal="center" vertical="center"/>
    </xf>
    <xf numFmtId="20" fontId="56" fillId="7" borderId="63" xfId="0" applyNumberFormat="1" applyFont="1" applyFill="1" applyBorder="1" applyAlignment="1">
      <alignment horizontal="center" vertical="center"/>
    </xf>
    <xf numFmtId="0" fontId="56" fillId="7" borderId="64" xfId="0" applyFont="1" applyFill="1" applyBorder="1" applyAlignment="1">
      <alignment horizontal="center" vertical="center"/>
    </xf>
    <xf numFmtId="0" fontId="56" fillId="7" borderId="66" xfId="0" applyFont="1" applyFill="1" applyBorder="1" applyAlignment="1">
      <alignment horizontal="center" vertical="center"/>
    </xf>
    <xf numFmtId="0" fontId="56" fillId="7" borderId="32" xfId="0" applyFont="1" applyFill="1" applyBorder="1" applyAlignment="1">
      <alignment horizontal="center" vertical="center"/>
    </xf>
    <xf numFmtId="166" fontId="56" fillId="37" borderId="36" xfId="0" applyNumberFormat="1" applyFont="1" applyFill="1" applyBorder="1" applyAlignment="1">
      <alignment horizontal="center" vertical="center"/>
    </xf>
    <xf numFmtId="164" fontId="56" fillId="37" borderId="49" xfId="0" applyNumberFormat="1" applyFont="1" applyFill="1" applyBorder="1" applyAlignment="1">
      <alignment horizontal="center" vertical="center"/>
    </xf>
    <xf numFmtId="20" fontId="56" fillId="37" borderId="50" xfId="0" applyNumberFormat="1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vertical="center"/>
    </xf>
    <xf numFmtId="166" fontId="56" fillId="0" borderId="24" xfId="0" applyNumberFormat="1" applyFont="1" applyFill="1" applyBorder="1" applyAlignment="1">
      <alignment horizontal="center" vertical="center"/>
    </xf>
    <xf numFmtId="164" fontId="56" fillId="0" borderId="57" xfId="0" applyNumberFormat="1" applyFont="1" applyFill="1" applyBorder="1" applyAlignment="1">
      <alignment horizontal="center" vertical="center"/>
    </xf>
    <xf numFmtId="20" fontId="56" fillId="0" borderId="67" xfId="0" applyNumberFormat="1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20" fontId="56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170" fontId="56" fillId="37" borderId="45" xfId="0" applyNumberFormat="1" applyFont="1" applyFill="1" applyBorder="1" applyAlignment="1" quotePrefix="1">
      <alignment horizontal="center" vertical="center"/>
    </xf>
    <xf numFmtId="170" fontId="56" fillId="37" borderId="44" xfId="0" applyNumberFormat="1" applyFont="1" applyFill="1" applyBorder="1" applyAlignment="1" quotePrefix="1">
      <alignment horizontal="center" vertical="center"/>
    </xf>
    <xf numFmtId="170" fontId="56" fillId="37" borderId="47" xfId="0" applyNumberFormat="1" applyFont="1" applyFill="1" applyBorder="1" applyAlignment="1" quotePrefix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170" fontId="56" fillId="37" borderId="17" xfId="0" applyNumberFormat="1" applyFont="1" applyFill="1" applyBorder="1" applyAlignment="1" quotePrefix="1">
      <alignment horizontal="center" vertical="center"/>
    </xf>
    <xf numFmtId="170" fontId="56" fillId="37" borderId="22" xfId="0" applyNumberFormat="1" applyFont="1" applyFill="1" applyBorder="1" applyAlignment="1" quotePrefix="1">
      <alignment horizontal="center" vertical="center"/>
    </xf>
    <xf numFmtId="170" fontId="56" fillId="37" borderId="11" xfId="0" applyNumberFormat="1" applyFont="1" applyFill="1" applyBorder="1" applyAlignment="1" quotePrefix="1">
      <alignment horizontal="center" vertical="center"/>
    </xf>
    <xf numFmtId="170" fontId="56" fillId="37" borderId="16" xfId="0" applyNumberFormat="1" applyFont="1" applyFill="1" applyBorder="1" applyAlignment="1" quotePrefix="1">
      <alignment horizontal="center" vertical="center"/>
    </xf>
    <xf numFmtId="170" fontId="56" fillId="37" borderId="10" xfId="0" applyNumberFormat="1" applyFont="1" applyFill="1" applyBorder="1" applyAlignment="1" quotePrefix="1">
      <alignment horizontal="center" vertical="center"/>
    </xf>
    <xf numFmtId="170" fontId="56" fillId="37" borderId="30" xfId="0" applyNumberFormat="1" applyFont="1" applyFill="1" applyBorder="1" applyAlignment="1" quotePrefix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9" fillId="9" borderId="33" xfId="0" applyFont="1" applyFill="1" applyBorder="1" applyAlignment="1">
      <alignment horizontal="center" vertical="center"/>
    </xf>
    <xf numFmtId="0" fontId="69" fillId="9" borderId="34" xfId="0" applyFont="1" applyFill="1" applyBorder="1" applyAlignment="1">
      <alignment horizontal="center" vertical="center"/>
    </xf>
    <xf numFmtId="0" fontId="69" fillId="9" borderId="35" xfId="0" applyFont="1" applyFill="1" applyBorder="1" applyAlignment="1">
      <alignment horizontal="center" vertical="center"/>
    </xf>
    <xf numFmtId="170" fontId="56" fillId="37" borderId="28" xfId="0" applyNumberFormat="1" applyFont="1" applyFill="1" applyBorder="1" applyAlignment="1" quotePrefix="1">
      <alignment horizontal="center" vertical="center"/>
    </xf>
    <xf numFmtId="170" fontId="56" fillId="37" borderId="21" xfId="0" applyNumberFormat="1" applyFont="1" applyFill="1" applyBorder="1" applyAlignment="1" quotePrefix="1">
      <alignment horizontal="center" vertical="center"/>
    </xf>
    <xf numFmtId="170" fontId="56" fillId="37" borderId="32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9" borderId="34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7" fontId="56" fillId="0" borderId="0" xfId="0" applyNumberFormat="1" applyFont="1" applyBorder="1" applyAlignment="1">
      <alignment horizontal="center" vertical="center"/>
    </xf>
    <xf numFmtId="167" fontId="56" fillId="0" borderId="3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67" fontId="56" fillId="0" borderId="21" xfId="0" applyNumberFormat="1" applyFont="1" applyBorder="1" applyAlignment="1">
      <alignment horizontal="center" vertical="center"/>
    </xf>
    <xf numFmtId="167" fontId="56" fillId="0" borderId="32" xfId="0" applyNumberFormat="1" applyFont="1" applyBorder="1" applyAlignment="1">
      <alignment horizontal="center" vertical="center"/>
    </xf>
    <xf numFmtId="0" fontId="56" fillId="9" borderId="21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9" borderId="33" xfId="0" applyFont="1" applyFill="1" applyBorder="1" applyAlignment="1">
      <alignment horizontal="center" vertical="center"/>
    </xf>
    <xf numFmtId="0" fontId="55" fillId="9" borderId="34" xfId="0" applyFont="1" applyFill="1" applyBorder="1" applyAlignment="1">
      <alignment horizontal="center" vertical="center"/>
    </xf>
    <xf numFmtId="0" fontId="55" fillId="9" borderId="35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6" fillId="13" borderId="18" xfId="0" applyFont="1" applyFill="1" applyBorder="1" applyAlignment="1">
      <alignment horizontal="center" vertical="center"/>
    </xf>
    <xf numFmtId="0" fontId="56" fillId="13" borderId="20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70" fillId="9" borderId="33" xfId="0" applyFont="1" applyFill="1" applyBorder="1" applyAlignment="1">
      <alignment horizontal="center" vertical="center"/>
    </xf>
    <xf numFmtId="0" fontId="70" fillId="9" borderId="34" xfId="0" applyFont="1" applyFill="1" applyBorder="1" applyAlignment="1">
      <alignment horizontal="center" vertical="center"/>
    </xf>
    <xf numFmtId="0" fontId="70" fillId="9" borderId="35" xfId="0" applyFont="1" applyFill="1" applyBorder="1" applyAlignment="1">
      <alignment horizontal="center" vertical="center"/>
    </xf>
    <xf numFmtId="0" fontId="60" fillId="9" borderId="3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52"/>
  <sheetViews>
    <sheetView tabSelected="1" zoomScalePageLayoutView="0" workbookViewId="0" topLeftCell="A22">
      <selection activeCell="Y43" sqref="Y43"/>
    </sheetView>
  </sheetViews>
  <sheetFormatPr defaultColWidth="9.7109375" defaultRowHeight="15"/>
  <cols>
    <col min="1" max="1" width="3.7109375" style="0" customWidth="1"/>
    <col min="2" max="2" width="5.7109375" style="0" customWidth="1"/>
    <col min="3" max="3" width="12.7109375" style="0" customWidth="1"/>
    <col min="4" max="4" width="7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22.7109375" style="0" customWidth="1"/>
    <col min="9" max="9" width="3.7109375" style="0" customWidth="1"/>
    <col min="10" max="10" width="1.7109375" style="0" customWidth="1"/>
    <col min="11" max="11" width="3.7109375" style="0" customWidth="1"/>
    <col min="12" max="12" width="5.7109375" style="0" customWidth="1"/>
    <col min="13" max="13" width="1.7109375" style="0" customWidth="1"/>
    <col min="14" max="14" width="3.7109375" style="0" customWidth="1"/>
    <col min="15" max="15" width="5.7109375" style="0" customWidth="1"/>
    <col min="16" max="16" width="12.7109375" style="0" customWidth="1"/>
    <col min="17" max="17" width="7.7109375" style="0" customWidth="1"/>
    <col min="18" max="18" width="17.7109375" style="0" customWidth="1"/>
    <col min="19" max="19" width="1.8515625" style="0" customWidth="1"/>
    <col min="20" max="20" width="17.7109375" style="0" customWidth="1"/>
    <col min="21" max="21" width="22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5.7109375" style="0" customWidth="1"/>
    <col min="26" max="26" width="10.140625" style="0" bestFit="1" customWidth="1"/>
  </cols>
  <sheetData>
    <row r="1" spans="1:25" ht="36.75" thickBot="1">
      <c r="A1" s="313" t="s">
        <v>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5"/>
      <c r="N1" s="313" t="s">
        <v>53</v>
      </c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5"/>
    </row>
    <row r="2" spans="1:25" ht="26.25" thickBot="1">
      <c r="A2" s="23" t="s">
        <v>13</v>
      </c>
      <c r="B2" s="14" t="s">
        <v>1</v>
      </c>
      <c r="C2" s="13" t="s">
        <v>0</v>
      </c>
      <c r="D2" s="15" t="s">
        <v>3</v>
      </c>
      <c r="E2" s="13" t="s">
        <v>14</v>
      </c>
      <c r="F2" s="16" t="s">
        <v>4</v>
      </c>
      <c r="G2" s="15" t="s">
        <v>15</v>
      </c>
      <c r="H2" s="14" t="s">
        <v>2</v>
      </c>
      <c r="I2" s="301" t="s">
        <v>5</v>
      </c>
      <c r="J2" s="302"/>
      <c r="K2" s="303"/>
      <c r="L2" s="75" t="s">
        <v>34</v>
      </c>
      <c r="N2" s="23" t="s">
        <v>13</v>
      </c>
      <c r="O2" s="14" t="s">
        <v>1</v>
      </c>
      <c r="P2" s="13" t="s">
        <v>0</v>
      </c>
      <c r="Q2" s="15" t="s">
        <v>3</v>
      </c>
      <c r="R2" s="13" t="s">
        <v>14</v>
      </c>
      <c r="S2" s="16" t="s">
        <v>4</v>
      </c>
      <c r="T2" s="15" t="s">
        <v>15</v>
      </c>
      <c r="U2" s="14" t="s">
        <v>2</v>
      </c>
      <c r="V2" s="301" t="s">
        <v>5</v>
      </c>
      <c r="W2" s="302"/>
      <c r="X2" s="303"/>
      <c r="Y2" s="75" t="s">
        <v>34</v>
      </c>
    </row>
    <row r="3" spans="1:25" ht="19.5" customHeight="1" thickBot="1">
      <c r="A3" s="292">
        <v>36</v>
      </c>
      <c r="B3" s="94" t="s">
        <v>44</v>
      </c>
      <c r="C3" s="95">
        <v>42618</v>
      </c>
      <c r="D3" s="96">
        <v>0.7916666666666666</v>
      </c>
      <c r="E3" s="97" t="s">
        <v>23</v>
      </c>
      <c r="F3" s="98" t="s">
        <v>4</v>
      </c>
      <c r="G3" s="99" t="s">
        <v>24</v>
      </c>
      <c r="H3" s="100" t="s">
        <v>47</v>
      </c>
      <c r="I3" s="101">
        <v>5</v>
      </c>
      <c r="J3" s="98" t="s">
        <v>4</v>
      </c>
      <c r="K3" s="102">
        <v>7</v>
      </c>
      <c r="L3" s="100" t="s">
        <v>41</v>
      </c>
      <c r="M3" s="12"/>
      <c r="N3" s="244">
        <v>3</v>
      </c>
      <c r="O3" s="245" t="s">
        <v>45</v>
      </c>
      <c r="P3" s="246">
        <v>42752</v>
      </c>
      <c r="Q3" s="247">
        <v>0.7708333333333334</v>
      </c>
      <c r="R3" s="248" t="s">
        <v>25</v>
      </c>
      <c r="S3" s="249" t="s">
        <v>4</v>
      </c>
      <c r="T3" s="250" t="s">
        <v>21</v>
      </c>
      <c r="U3" s="253" t="s">
        <v>48</v>
      </c>
      <c r="V3" s="251">
        <v>0</v>
      </c>
      <c r="W3" s="249" t="s">
        <v>4</v>
      </c>
      <c r="X3" s="252">
        <v>7</v>
      </c>
      <c r="Y3" s="100" t="s">
        <v>41</v>
      </c>
    </row>
    <row r="4" spans="1:27" ht="19.5" customHeight="1" thickBot="1">
      <c r="A4" s="294"/>
      <c r="B4" s="103" t="s">
        <v>45</v>
      </c>
      <c r="C4" s="104">
        <v>42619</v>
      </c>
      <c r="D4" s="105">
        <v>0.7708333333333334</v>
      </c>
      <c r="E4" s="106" t="s">
        <v>25</v>
      </c>
      <c r="F4" s="107" t="s">
        <v>4</v>
      </c>
      <c r="G4" s="108" t="s">
        <v>21</v>
      </c>
      <c r="H4" s="109" t="s">
        <v>48</v>
      </c>
      <c r="I4" s="110">
        <v>3</v>
      </c>
      <c r="J4" s="107" t="s">
        <v>4</v>
      </c>
      <c r="K4" s="111">
        <v>7</v>
      </c>
      <c r="L4" s="109" t="s">
        <v>41</v>
      </c>
      <c r="M4" s="12"/>
      <c r="N4" s="295">
        <v>4</v>
      </c>
      <c r="O4" s="112" t="s">
        <v>44</v>
      </c>
      <c r="P4" s="113">
        <v>42758</v>
      </c>
      <c r="Q4" s="254">
        <v>0.7916666666666666</v>
      </c>
      <c r="R4" s="115" t="s">
        <v>23</v>
      </c>
      <c r="S4" s="116" t="s">
        <v>4</v>
      </c>
      <c r="T4" s="117" t="s">
        <v>26</v>
      </c>
      <c r="U4" s="118" t="s">
        <v>47</v>
      </c>
      <c r="V4" s="119">
        <v>4</v>
      </c>
      <c r="W4" s="116" t="s">
        <v>4</v>
      </c>
      <c r="X4" s="120">
        <v>7</v>
      </c>
      <c r="Y4" s="100" t="s">
        <v>41</v>
      </c>
      <c r="AA4" t="s">
        <v>63</v>
      </c>
    </row>
    <row r="5" spans="1:25" ht="19.5" customHeight="1">
      <c r="A5" s="295">
        <v>37</v>
      </c>
      <c r="B5" s="112" t="s">
        <v>44</v>
      </c>
      <c r="C5" s="113">
        <v>42625</v>
      </c>
      <c r="D5" s="114">
        <v>0.7916666666666666</v>
      </c>
      <c r="E5" s="115" t="s">
        <v>20</v>
      </c>
      <c r="F5" s="116" t="s">
        <v>4</v>
      </c>
      <c r="G5" s="117" t="s">
        <v>22</v>
      </c>
      <c r="H5" s="118" t="s">
        <v>47</v>
      </c>
      <c r="I5" s="119">
        <v>4</v>
      </c>
      <c r="J5" s="116" t="s">
        <v>4</v>
      </c>
      <c r="K5" s="120">
        <v>7</v>
      </c>
      <c r="L5" s="118" t="s">
        <v>41</v>
      </c>
      <c r="M5" s="12"/>
      <c r="N5" s="296"/>
      <c r="O5" s="121" t="s">
        <v>46</v>
      </c>
      <c r="P5" s="122">
        <v>42760</v>
      </c>
      <c r="Q5" s="179">
        <v>0.7916666666666666</v>
      </c>
      <c r="R5" s="255" t="s">
        <v>24</v>
      </c>
      <c r="S5" s="125" t="s">
        <v>4</v>
      </c>
      <c r="T5" s="127" t="s">
        <v>22</v>
      </c>
      <c r="U5" s="127" t="s">
        <v>51</v>
      </c>
      <c r="V5" s="128">
        <v>7</v>
      </c>
      <c r="W5" s="125" t="s">
        <v>4</v>
      </c>
      <c r="X5" s="129">
        <v>4</v>
      </c>
      <c r="Y5" s="257" t="s">
        <v>41</v>
      </c>
    </row>
    <row r="6" spans="1:25" ht="19.5" customHeight="1" thickBot="1">
      <c r="A6" s="296"/>
      <c r="B6" s="121" t="s">
        <v>46</v>
      </c>
      <c r="C6" s="122">
        <v>42627</v>
      </c>
      <c r="D6" s="123">
        <v>0.7916666666666666</v>
      </c>
      <c r="E6" s="124" t="s">
        <v>26</v>
      </c>
      <c r="F6" s="125" t="s">
        <v>4</v>
      </c>
      <c r="G6" s="126" t="s">
        <v>21</v>
      </c>
      <c r="H6" s="127" t="s">
        <v>49</v>
      </c>
      <c r="I6" s="128">
        <v>6</v>
      </c>
      <c r="J6" s="125" t="s">
        <v>4</v>
      </c>
      <c r="K6" s="129">
        <v>6</v>
      </c>
      <c r="L6" s="130" t="s">
        <v>41</v>
      </c>
      <c r="M6" s="12"/>
      <c r="N6" s="297"/>
      <c r="O6" s="131" t="s">
        <v>46</v>
      </c>
      <c r="P6" s="132">
        <v>42760</v>
      </c>
      <c r="Q6" s="133">
        <v>0.7916666666666666</v>
      </c>
      <c r="R6" s="134" t="s">
        <v>19</v>
      </c>
      <c r="S6" s="135" t="s">
        <v>4</v>
      </c>
      <c r="T6" s="136" t="s">
        <v>20</v>
      </c>
      <c r="U6" s="137" t="s">
        <v>51</v>
      </c>
      <c r="V6" s="138">
        <v>6</v>
      </c>
      <c r="W6" s="135" t="s">
        <v>4</v>
      </c>
      <c r="X6" s="139">
        <v>6</v>
      </c>
      <c r="Y6" s="257" t="s">
        <v>41</v>
      </c>
    </row>
    <row r="7" spans="1:25" ht="19.5" customHeight="1" thickBot="1">
      <c r="A7" s="297"/>
      <c r="B7" s="131" t="s">
        <v>43</v>
      </c>
      <c r="C7" s="132">
        <v>42629</v>
      </c>
      <c r="D7" s="133">
        <v>0.7291666666666666</v>
      </c>
      <c r="E7" s="134" t="s">
        <v>18</v>
      </c>
      <c r="F7" s="135" t="s">
        <v>4</v>
      </c>
      <c r="G7" s="136" t="s">
        <v>19</v>
      </c>
      <c r="H7" s="137" t="s">
        <v>50</v>
      </c>
      <c r="I7" s="138">
        <v>7</v>
      </c>
      <c r="J7" s="135" t="s">
        <v>4</v>
      </c>
      <c r="K7" s="139">
        <v>3</v>
      </c>
      <c r="L7" s="200" t="s">
        <v>41</v>
      </c>
      <c r="M7" s="12"/>
      <c r="N7" s="292">
        <v>5</v>
      </c>
      <c r="O7" s="94" t="s">
        <v>44</v>
      </c>
      <c r="P7" s="95">
        <v>42765</v>
      </c>
      <c r="Q7" s="96">
        <v>0.7916666666666666</v>
      </c>
      <c r="R7" s="97" t="s">
        <v>21</v>
      </c>
      <c r="S7" s="98" t="s">
        <v>4</v>
      </c>
      <c r="T7" s="99" t="s">
        <v>18</v>
      </c>
      <c r="U7" s="100" t="s">
        <v>47</v>
      </c>
      <c r="V7" s="101">
        <v>3</v>
      </c>
      <c r="W7" s="98" t="s">
        <v>4</v>
      </c>
      <c r="X7" s="102">
        <v>7</v>
      </c>
      <c r="Y7" s="100" t="s">
        <v>41</v>
      </c>
    </row>
    <row r="8" spans="1:25" ht="19.5" customHeight="1">
      <c r="A8" s="292">
        <v>38</v>
      </c>
      <c r="B8" s="94" t="s">
        <v>44</v>
      </c>
      <c r="C8" s="95">
        <v>42632</v>
      </c>
      <c r="D8" s="141">
        <v>0.7916666666666666</v>
      </c>
      <c r="E8" s="29" t="s">
        <v>20</v>
      </c>
      <c r="F8" s="98" t="s">
        <v>4</v>
      </c>
      <c r="G8" s="99" t="s">
        <v>24</v>
      </c>
      <c r="H8" s="11" t="s">
        <v>47</v>
      </c>
      <c r="I8" s="101">
        <v>7</v>
      </c>
      <c r="J8" s="98" t="s">
        <v>4</v>
      </c>
      <c r="K8" s="102">
        <v>2</v>
      </c>
      <c r="L8" s="100" t="s">
        <v>41</v>
      </c>
      <c r="M8" s="12"/>
      <c r="N8" s="293"/>
      <c r="O8" s="142" t="s">
        <v>45</v>
      </c>
      <c r="P8" s="143">
        <v>42766</v>
      </c>
      <c r="Q8" s="159">
        <v>0.8125</v>
      </c>
      <c r="R8" s="243" t="s">
        <v>22</v>
      </c>
      <c r="S8" s="146" t="s">
        <v>4</v>
      </c>
      <c r="T8" s="147" t="s">
        <v>20</v>
      </c>
      <c r="U8" s="93" t="s">
        <v>54</v>
      </c>
      <c r="V8" s="149">
        <v>7</v>
      </c>
      <c r="W8" s="146" t="s">
        <v>4</v>
      </c>
      <c r="X8" s="150">
        <v>2</v>
      </c>
      <c r="Y8" s="257" t="s">
        <v>41</v>
      </c>
    </row>
    <row r="9" spans="1:27" ht="19.5" customHeight="1" thickBot="1">
      <c r="A9" s="293"/>
      <c r="B9" s="142" t="s">
        <v>45</v>
      </c>
      <c r="C9" s="143">
        <v>42633</v>
      </c>
      <c r="D9" s="144">
        <v>0.8125</v>
      </c>
      <c r="E9" s="145" t="s">
        <v>22</v>
      </c>
      <c r="F9" s="146" t="s">
        <v>4</v>
      </c>
      <c r="G9" s="147" t="s">
        <v>26</v>
      </c>
      <c r="H9" s="148" t="s">
        <v>54</v>
      </c>
      <c r="I9" s="149">
        <v>7</v>
      </c>
      <c r="J9" s="146" t="s">
        <v>4</v>
      </c>
      <c r="K9" s="150">
        <v>4</v>
      </c>
      <c r="L9" s="93" t="s">
        <v>41</v>
      </c>
      <c r="M9" s="12"/>
      <c r="N9" s="294"/>
      <c r="O9" s="103" t="s">
        <v>46</v>
      </c>
      <c r="P9" s="104">
        <v>42767</v>
      </c>
      <c r="Q9" s="151">
        <v>0.7916666666666666</v>
      </c>
      <c r="R9" s="152" t="s">
        <v>26</v>
      </c>
      <c r="S9" s="107" t="s">
        <v>4</v>
      </c>
      <c r="T9" s="153" t="s">
        <v>25</v>
      </c>
      <c r="U9" s="109" t="s">
        <v>49</v>
      </c>
      <c r="V9" s="110">
        <v>6</v>
      </c>
      <c r="W9" s="107" t="s">
        <v>4</v>
      </c>
      <c r="X9" s="111">
        <v>6</v>
      </c>
      <c r="Y9" s="257" t="s">
        <v>41</v>
      </c>
      <c r="AA9" t="s">
        <v>64</v>
      </c>
    </row>
    <row r="10" spans="1:27" ht="19.5" customHeight="1" thickBot="1">
      <c r="A10" s="294"/>
      <c r="B10" s="103" t="s">
        <v>46</v>
      </c>
      <c r="C10" s="104">
        <v>42634</v>
      </c>
      <c r="D10" s="151">
        <v>0.7916666666666666</v>
      </c>
      <c r="E10" s="152" t="s">
        <v>19</v>
      </c>
      <c r="F10" s="107" t="s">
        <v>4</v>
      </c>
      <c r="G10" s="153" t="s">
        <v>25</v>
      </c>
      <c r="H10" s="108" t="s">
        <v>51</v>
      </c>
      <c r="I10" s="298">
        <v>42655</v>
      </c>
      <c r="J10" s="299"/>
      <c r="K10" s="300"/>
      <c r="L10" s="109" t="s">
        <v>55</v>
      </c>
      <c r="M10" s="12"/>
      <c r="N10" s="295">
        <v>6</v>
      </c>
      <c r="O10" s="112" t="s">
        <v>45</v>
      </c>
      <c r="P10" s="113">
        <v>42773</v>
      </c>
      <c r="Q10" s="177">
        <v>0.7083333333333334</v>
      </c>
      <c r="R10" s="154" t="s">
        <v>20</v>
      </c>
      <c r="S10" s="116" t="s">
        <v>4</v>
      </c>
      <c r="T10" s="155" t="s">
        <v>25</v>
      </c>
      <c r="U10" s="117" t="s">
        <v>47</v>
      </c>
      <c r="V10" s="119">
        <v>7</v>
      </c>
      <c r="W10" s="116" t="s">
        <v>4</v>
      </c>
      <c r="X10" s="120">
        <v>4</v>
      </c>
      <c r="Y10" s="100" t="s">
        <v>41</v>
      </c>
      <c r="AA10" t="s">
        <v>64</v>
      </c>
    </row>
    <row r="11" spans="1:27" ht="19.5" customHeight="1">
      <c r="A11" s="295">
        <v>39</v>
      </c>
      <c r="B11" s="112" t="s">
        <v>44</v>
      </c>
      <c r="C11" s="113">
        <v>42639</v>
      </c>
      <c r="D11" s="114">
        <v>0.7916666666666666</v>
      </c>
      <c r="E11" s="154" t="s">
        <v>20</v>
      </c>
      <c r="F11" s="116" t="s">
        <v>4</v>
      </c>
      <c r="G11" s="155" t="s">
        <v>21</v>
      </c>
      <c r="H11" s="117" t="s">
        <v>47</v>
      </c>
      <c r="I11" s="119">
        <v>7</v>
      </c>
      <c r="J11" s="116" t="s">
        <v>4</v>
      </c>
      <c r="K11" s="120">
        <v>4</v>
      </c>
      <c r="L11" s="118" t="s">
        <v>41</v>
      </c>
      <c r="M11" s="12"/>
      <c r="N11" s="296"/>
      <c r="O11" s="121" t="s">
        <v>46</v>
      </c>
      <c r="P11" s="122">
        <v>42774</v>
      </c>
      <c r="Q11" s="179">
        <v>0.7916666666666666</v>
      </c>
      <c r="R11" s="124" t="s">
        <v>26</v>
      </c>
      <c r="S11" s="125" t="s">
        <v>4</v>
      </c>
      <c r="T11" s="126" t="s">
        <v>22</v>
      </c>
      <c r="U11" s="127" t="s">
        <v>49</v>
      </c>
      <c r="V11" s="128">
        <v>6</v>
      </c>
      <c r="W11" s="125" t="s">
        <v>4</v>
      </c>
      <c r="X11" s="129">
        <v>6</v>
      </c>
      <c r="Y11" s="257" t="s">
        <v>41</v>
      </c>
      <c r="AA11" t="s">
        <v>64</v>
      </c>
    </row>
    <row r="12" spans="1:25" ht="19.5" customHeight="1">
      <c r="A12" s="296"/>
      <c r="B12" s="121" t="s">
        <v>45</v>
      </c>
      <c r="C12" s="122">
        <v>42640</v>
      </c>
      <c r="D12" s="123">
        <v>0.8125</v>
      </c>
      <c r="E12" s="124" t="s">
        <v>22</v>
      </c>
      <c r="F12" s="125" t="s">
        <v>4</v>
      </c>
      <c r="G12" s="126" t="s">
        <v>19</v>
      </c>
      <c r="H12" s="127" t="s">
        <v>54</v>
      </c>
      <c r="I12" s="128">
        <v>7</v>
      </c>
      <c r="J12" s="125" t="s">
        <v>4</v>
      </c>
      <c r="K12" s="129">
        <v>4</v>
      </c>
      <c r="L12" s="130" t="s">
        <v>41</v>
      </c>
      <c r="M12" s="12"/>
      <c r="N12" s="296"/>
      <c r="O12" s="121" t="s">
        <v>46</v>
      </c>
      <c r="P12" s="122">
        <v>42774</v>
      </c>
      <c r="Q12" s="123">
        <v>0.7916666666666666</v>
      </c>
      <c r="R12" s="124" t="s">
        <v>24</v>
      </c>
      <c r="S12" s="125" t="s">
        <v>4</v>
      </c>
      <c r="T12" s="126" t="s">
        <v>23</v>
      </c>
      <c r="U12" s="127" t="s">
        <v>51</v>
      </c>
      <c r="V12" s="128">
        <v>5</v>
      </c>
      <c r="W12" s="125" t="s">
        <v>4</v>
      </c>
      <c r="X12" s="129">
        <v>7</v>
      </c>
      <c r="Y12" s="257" t="s">
        <v>41</v>
      </c>
    </row>
    <row r="13" spans="1:25" ht="19.5" customHeight="1" thickBot="1">
      <c r="A13" s="296"/>
      <c r="B13" s="121" t="s">
        <v>45</v>
      </c>
      <c r="C13" s="122">
        <v>42640</v>
      </c>
      <c r="D13" s="156">
        <v>0.7708333333333334</v>
      </c>
      <c r="E13" s="124" t="s">
        <v>25</v>
      </c>
      <c r="F13" s="125" t="s">
        <v>4</v>
      </c>
      <c r="G13" s="126" t="s">
        <v>26</v>
      </c>
      <c r="H13" s="127" t="s">
        <v>48</v>
      </c>
      <c r="I13" s="298">
        <v>42661</v>
      </c>
      <c r="J13" s="299"/>
      <c r="K13" s="300"/>
      <c r="L13" s="130" t="s">
        <v>55</v>
      </c>
      <c r="M13" s="12"/>
      <c r="N13" s="297"/>
      <c r="O13" s="131" t="s">
        <v>46</v>
      </c>
      <c r="P13" s="132">
        <v>42774</v>
      </c>
      <c r="Q13" s="256">
        <v>0.7916666666666666</v>
      </c>
      <c r="R13" s="134" t="s">
        <v>19</v>
      </c>
      <c r="S13" s="135" t="s">
        <v>4</v>
      </c>
      <c r="T13" s="136" t="s">
        <v>18</v>
      </c>
      <c r="U13" s="137" t="s">
        <v>51</v>
      </c>
      <c r="V13" s="138">
        <v>1</v>
      </c>
      <c r="W13" s="135" t="s">
        <v>4</v>
      </c>
      <c r="X13" s="139">
        <v>7</v>
      </c>
      <c r="Y13" s="257" t="s">
        <v>41</v>
      </c>
    </row>
    <row r="14" spans="1:25" ht="19.5" customHeight="1">
      <c r="A14" s="292">
        <v>40</v>
      </c>
      <c r="B14" s="94" t="s">
        <v>45</v>
      </c>
      <c r="C14" s="95">
        <v>42647</v>
      </c>
      <c r="D14" s="96">
        <v>0.7708333333333334</v>
      </c>
      <c r="E14" s="97" t="s">
        <v>25</v>
      </c>
      <c r="F14" s="98" t="s">
        <v>4</v>
      </c>
      <c r="G14" s="99" t="s">
        <v>23</v>
      </c>
      <c r="H14" s="11" t="s">
        <v>48</v>
      </c>
      <c r="I14" s="101">
        <v>7</v>
      </c>
      <c r="J14" s="98" t="s">
        <v>4</v>
      </c>
      <c r="K14" s="102">
        <v>2</v>
      </c>
      <c r="L14" s="100" t="s">
        <v>41</v>
      </c>
      <c r="M14" s="12"/>
      <c r="N14" s="292">
        <v>7</v>
      </c>
      <c r="O14" s="94" t="s">
        <v>44</v>
      </c>
      <c r="P14" s="95">
        <v>42779</v>
      </c>
      <c r="Q14" s="96">
        <v>0.7916666666666666</v>
      </c>
      <c r="R14" s="97" t="s">
        <v>20</v>
      </c>
      <c r="S14" s="98" t="s">
        <v>4</v>
      </c>
      <c r="T14" s="99" t="s">
        <v>26</v>
      </c>
      <c r="U14" s="11" t="s">
        <v>47</v>
      </c>
      <c r="V14" s="101">
        <v>7</v>
      </c>
      <c r="W14" s="98" t="s">
        <v>4</v>
      </c>
      <c r="X14" s="102">
        <v>1</v>
      </c>
      <c r="Y14" s="100" t="s">
        <v>41</v>
      </c>
    </row>
    <row r="15" spans="1:25" ht="19.5" customHeight="1" thickBot="1">
      <c r="A15" s="294"/>
      <c r="B15" s="103" t="s">
        <v>46</v>
      </c>
      <c r="C15" s="104">
        <v>42648</v>
      </c>
      <c r="D15" s="157">
        <v>0.7916666666666666</v>
      </c>
      <c r="E15" s="152" t="s">
        <v>24</v>
      </c>
      <c r="F15" s="107" t="s">
        <v>4</v>
      </c>
      <c r="G15" s="153" t="s">
        <v>18</v>
      </c>
      <c r="H15" s="108" t="s">
        <v>51</v>
      </c>
      <c r="I15" s="110">
        <v>4</v>
      </c>
      <c r="J15" s="107" t="s">
        <v>4</v>
      </c>
      <c r="K15" s="111">
        <v>7</v>
      </c>
      <c r="L15" s="109" t="s">
        <v>41</v>
      </c>
      <c r="M15" s="12"/>
      <c r="N15" s="293"/>
      <c r="O15" s="142" t="s">
        <v>45</v>
      </c>
      <c r="P15" s="143">
        <v>42780</v>
      </c>
      <c r="Q15" s="159">
        <v>0.7708333333333334</v>
      </c>
      <c r="R15" s="145" t="s">
        <v>25</v>
      </c>
      <c r="S15" s="146" t="s">
        <v>4</v>
      </c>
      <c r="T15" s="147" t="s">
        <v>22</v>
      </c>
      <c r="U15" s="148" t="s">
        <v>48</v>
      </c>
      <c r="V15" s="307">
        <v>42850</v>
      </c>
      <c r="W15" s="308"/>
      <c r="X15" s="309"/>
      <c r="Y15" s="257" t="s">
        <v>55</v>
      </c>
    </row>
    <row r="16" spans="1:25" ht="19.5" customHeight="1" thickBot="1">
      <c r="A16" s="201">
        <v>41</v>
      </c>
      <c r="B16" s="203" t="s">
        <v>46</v>
      </c>
      <c r="C16" s="204">
        <v>42655</v>
      </c>
      <c r="D16" s="205">
        <v>0.7916666666666666</v>
      </c>
      <c r="E16" s="206" t="s">
        <v>19</v>
      </c>
      <c r="F16" s="207" t="s">
        <v>4</v>
      </c>
      <c r="G16" s="208" t="s">
        <v>25</v>
      </c>
      <c r="H16" s="209" t="s">
        <v>51</v>
      </c>
      <c r="I16" s="187">
        <v>7</v>
      </c>
      <c r="J16" s="184" t="s">
        <v>4</v>
      </c>
      <c r="K16" s="188">
        <v>2</v>
      </c>
      <c r="L16" s="201" t="s">
        <v>41</v>
      </c>
      <c r="M16" s="12"/>
      <c r="N16" s="294"/>
      <c r="O16" s="103" t="s">
        <v>57</v>
      </c>
      <c r="P16" s="104">
        <v>42782</v>
      </c>
      <c r="Q16" s="157">
        <v>0.7708333333333334</v>
      </c>
      <c r="R16" s="152" t="s">
        <v>21</v>
      </c>
      <c r="S16" s="107" t="s">
        <v>4</v>
      </c>
      <c r="T16" s="153" t="s">
        <v>19</v>
      </c>
      <c r="U16" s="109" t="s">
        <v>58</v>
      </c>
      <c r="V16" s="187">
        <v>6</v>
      </c>
      <c r="W16" s="184" t="s">
        <v>4</v>
      </c>
      <c r="X16" s="188">
        <v>6</v>
      </c>
      <c r="Y16" s="257" t="s">
        <v>41</v>
      </c>
    </row>
    <row r="17" spans="1:25" ht="19.5" customHeight="1">
      <c r="A17" s="295">
        <v>42</v>
      </c>
      <c r="B17" s="112" t="s">
        <v>44</v>
      </c>
      <c r="C17" s="113">
        <v>42660</v>
      </c>
      <c r="D17" s="177">
        <v>0.7916666666666666</v>
      </c>
      <c r="E17" s="154" t="s">
        <v>23</v>
      </c>
      <c r="F17" s="116" t="s">
        <v>4</v>
      </c>
      <c r="G17" s="155" t="s">
        <v>18</v>
      </c>
      <c r="H17" s="117" t="s">
        <v>47</v>
      </c>
      <c r="I17" s="119">
        <v>3</v>
      </c>
      <c r="J17" s="116" t="s">
        <v>4</v>
      </c>
      <c r="K17" s="120">
        <v>7</v>
      </c>
      <c r="L17" s="118" t="s">
        <v>41</v>
      </c>
      <c r="M17" s="12"/>
      <c r="N17" s="295">
        <v>8</v>
      </c>
      <c r="O17" s="112" t="s">
        <v>46</v>
      </c>
      <c r="P17" s="113">
        <v>42788</v>
      </c>
      <c r="Q17" s="177">
        <v>0.7916666666666666</v>
      </c>
      <c r="R17" s="154" t="s">
        <v>24</v>
      </c>
      <c r="S17" s="116" t="s">
        <v>4</v>
      </c>
      <c r="T17" s="155" t="s">
        <v>19</v>
      </c>
      <c r="U17" s="117" t="s">
        <v>51</v>
      </c>
      <c r="V17" s="119">
        <v>7</v>
      </c>
      <c r="W17" s="116" t="s">
        <v>4</v>
      </c>
      <c r="X17" s="120">
        <v>4</v>
      </c>
      <c r="Y17" s="100" t="s">
        <v>41</v>
      </c>
    </row>
    <row r="18" spans="1:25" ht="19.5" customHeight="1" thickBot="1">
      <c r="A18" s="297"/>
      <c r="B18" s="210" t="s">
        <v>45</v>
      </c>
      <c r="C18" s="211">
        <v>42661</v>
      </c>
      <c r="D18" s="212">
        <v>0.7708333333333334</v>
      </c>
      <c r="E18" s="213" t="s">
        <v>25</v>
      </c>
      <c r="F18" s="214" t="s">
        <v>4</v>
      </c>
      <c r="G18" s="215" t="s">
        <v>26</v>
      </c>
      <c r="H18" s="216" t="s">
        <v>48</v>
      </c>
      <c r="I18" s="198">
        <v>7</v>
      </c>
      <c r="J18" s="195" t="s">
        <v>4</v>
      </c>
      <c r="K18" s="199">
        <v>5</v>
      </c>
      <c r="L18" s="202" t="s">
        <v>41</v>
      </c>
      <c r="M18" s="12"/>
      <c r="N18" s="296"/>
      <c r="O18" s="121" t="s">
        <v>46</v>
      </c>
      <c r="P18" s="122">
        <v>42788</v>
      </c>
      <c r="Q18" s="156">
        <v>0.7916666666666666</v>
      </c>
      <c r="R18" s="124" t="s">
        <v>26</v>
      </c>
      <c r="S18" s="125" t="s">
        <v>4</v>
      </c>
      <c r="T18" s="126" t="s">
        <v>21</v>
      </c>
      <c r="U18" s="127" t="s">
        <v>49</v>
      </c>
      <c r="V18" s="307">
        <v>42823</v>
      </c>
      <c r="W18" s="308"/>
      <c r="X18" s="309"/>
      <c r="Y18" s="257" t="s">
        <v>55</v>
      </c>
    </row>
    <row r="19" spans="1:25" ht="19.5" customHeight="1" thickBot="1">
      <c r="A19" s="292">
        <v>43</v>
      </c>
      <c r="B19" s="94" t="s">
        <v>46</v>
      </c>
      <c r="C19" s="95">
        <v>42669</v>
      </c>
      <c r="D19" s="178">
        <v>0.7916666666666666</v>
      </c>
      <c r="E19" s="97" t="s">
        <v>26</v>
      </c>
      <c r="F19" s="98" t="s">
        <v>4</v>
      </c>
      <c r="G19" s="99" t="s">
        <v>19</v>
      </c>
      <c r="H19" s="11" t="s">
        <v>49</v>
      </c>
      <c r="I19" s="101">
        <v>2</v>
      </c>
      <c r="J19" s="98" t="s">
        <v>4</v>
      </c>
      <c r="K19" s="102">
        <v>7</v>
      </c>
      <c r="L19" s="100" t="s">
        <v>41</v>
      </c>
      <c r="M19" s="12"/>
      <c r="N19" s="297"/>
      <c r="O19" s="131" t="s">
        <v>43</v>
      </c>
      <c r="P19" s="132">
        <v>42790</v>
      </c>
      <c r="Q19" s="256">
        <v>0.7291666666666666</v>
      </c>
      <c r="R19" s="134" t="s">
        <v>18</v>
      </c>
      <c r="S19" s="135" t="s">
        <v>4</v>
      </c>
      <c r="T19" s="136" t="s">
        <v>23</v>
      </c>
      <c r="U19" s="137" t="s">
        <v>50</v>
      </c>
      <c r="V19" s="222">
        <v>7</v>
      </c>
      <c r="W19" s="221" t="s">
        <v>4</v>
      </c>
      <c r="X19" s="223">
        <v>3</v>
      </c>
      <c r="Y19" s="257" t="s">
        <v>41</v>
      </c>
    </row>
    <row r="20" spans="1:25" ht="19.5" customHeight="1">
      <c r="A20" s="293"/>
      <c r="B20" s="142" t="s">
        <v>57</v>
      </c>
      <c r="C20" s="143">
        <v>42670</v>
      </c>
      <c r="D20" s="159">
        <v>0.7708333333333334</v>
      </c>
      <c r="E20" s="145" t="s">
        <v>21</v>
      </c>
      <c r="F20" s="146" t="s">
        <v>4</v>
      </c>
      <c r="G20" s="147" t="s">
        <v>22</v>
      </c>
      <c r="H20" s="148" t="s">
        <v>58</v>
      </c>
      <c r="I20" s="149">
        <v>1</v>
      </c>
      <c r="J20" s="146" t="s">
        <v>4</v>
      </c>
      <c r="K20" s="150">
        <v>7</v>
      </c>
      <c r="L20" s="93" t="s">
        <v>41</v>
      </c>
      <c r="M20" s="12"/>
      <c r="N20" s="292">
        <v>9</v>
      </c>
      <c r="O20" s="94" t="s">
        <v>45</v>
      </c>
      <c r="P20" s="95">
        <v>42794</v>
      </c>
      <c r="Q20" s="141">
        <v>0.7708333333333334</v>
      </c>
      <c r="R20" s="97" t="s">
        <v>25</v>
      </c>
      <c r="S20" s="98" t="s">
        <v>4</v>
      </c>
      <c r="T20" s="99" t="s">
        <v>18</v>
      </c>
      <c r="U20" s="11" t="s">
        <v>48</v>
      </c>
      <c r="V20" s="101">
        <v>5</v>
      </c>
      <c r="W20" s="98" t="s">
        <v>4</v>
      </c>
      <c r="X20" s="102">
        <v>7</v>
      </c>
      <c r="Y20" s="100" t="s">
        <v>41</v>
      </c>
    </row>
    <row r="21" spans="1:25" ht="19.5" customHeight="1" thickBot="1">
      <c r="A21" s="294"/>
      <c r="B21" s="103" t="s">
        <v>43</v>
      </c>
      <c r="C21" s="104">
        <v>42671</v>
      </c>
      <c r="D21" s="151">
        <v>0.7291666666666666</v>
      </c>
      <c r="E21" s="152" t="s">
        <v>18</v>
      </c>
      <c r="F21" s="107" t="s">
        <v>4</v>
      </c>
      <c r="G21" s="153" t="s">
        <v>20</v>
      </c>
      <c r="H21" s="108" t="s">
        <v>50</v>
      </c>
      <c r="I21" s="110">
        <v>7</v>
      </c>
      <c r="J21" s="107" t="s">
        <v>4</v>
      </c>
      <c r="K21" s="111">
        <v>4</v>
      </c>
      <c r="L21" s="109" t="s">
        <v>41</v>
      </c>
      <c r="M21" s="12"/>
      <c r="N21" s="294"/>
      <c r="O21" s="103" t="s">
        <v>46</v>
      </c>
      <c r="P21" s="104">
        <v>42795</v>
      </c>
      <c r="Q21" s="151">
        <v>0.7916666666666666</v>
      </c>
      <c r="R21" s="152" t="s">
        <v>19</v>
      </c>
      <c r="S21" s="107" t="s">
        <v>4</v>
      </c>
      <c r="T21" s="153" t="s">
        <v>26</v>
      </c>
      <c r="U21" s="108" t="s">
        <v>51</v>
      </c>
      <c r="V21" s="110">
        <v>1</v>
      </c>
      <c r="W21" s="107" t="s">
        <v>4</v>
      </c>
      <c r="X21" s="111">
        <v>7</v>
      </c>
      <c r="Y21" s="257" t="s">
        <v>41</v>
      </c>
    </row>
    <row r="22" spans="1:25" ht="19.5" customHeight="1">
      <c r="A22" s="295">
        <v>44</v>
      </c>
      <c r="B22" s="112" t="s">
        <v>44</v>
      </c>
      <c r="C22" s="113">
        <v>42674</v>
      </c>
      <c r="D22" s="177">
        <v>0.7916666666666666</v>
      </c>
      <c r="E22" s="154" t="s">
        <v>23</v>
      </c>
      <c r="F22" s="116" t="s">
        <v>4</v>
      </c>
      <c r="G22" s="155" t="s">
        <v>21</v>
      </c>
      <c r="H22" s="117" t="s">
        <v>47</v>
      </c>
      <c r="I22" s="304">
        <v>42744</v>
      </c>
      <c r="J22" s="305"/>
      <c r="K22" s="306"/>
      <c r="L22" s="118" t="s">
        <v>55</v>
      </c>
      <c r="M22" s="12"/>
      <c r="N22" s="295">
        <v>10</v>
      </c>
      <c r="O22" s="112" t="s">
        <v>45</v>
      </c>
      <c r="P22" s="113">
        <v>42801</v>
      </c>
      <c r="Q22" s="177">
        <v>0.7708333333333334</v>
      </c>
      <c r="R22" s="154" t="s">
        <v>25</v>
      </c>
      <c r="S22" s="116" t="s">
        <v>4</v>
      </c>
      <c r="T22" s="155" t="s">
        <v>24</v>
      </c>
      <c r="U22" s="117" t="s">
        <v>48</v>
      </c>
      <c r="V22" s="119">
        <v>3</v>
      </c>
      <c r="W22" s="116" t="s">
        <v>4</v>
      </c>
      <c r="X22" s="120">
        <v>7</v>
      </c>
      <c r="Y22" s="100" t="s">
        <v>41</v>
      </c>
    </row>
    <row r="23" spans="1:25" ht="19.5" customHeight="1">
      <c r="A23" s="296"/>
      <c r="B23" s="121" t="s">
        <v>46</v>
      </c>
      <c r="C23" s="122">
        <v>42676</v>
      </c>
      <c r="D23" s="179">
        <v>0.7916666666666666</v>
      </c>
      <c r="E23" s="124" t="s">
        <v>24</v>
      </c>
      <c r="F23" s="125" t="s">
        <v>4</v>
      </c>
      <c r="G23" s="126" t="s">
        <v>25</v>
      </c>
      <c r="H23" s="127" t="s">
        <v>51</v>
      </c>
      <c r="I23" s="175">
        <v>7</v>
      </c>
      <c r="J23" s="172" t="s">
        <v>4</v>
      </c>
      <c r="K23" s="176">
        <v>5</v>
      </c>
      <c r="L23" s="130" t="s">
        <v>41</v>
      </c>
      <c r="M23" s="12"/>
      <c r="N23" s="296"/>
      <c r="O23" s="121" t="s">
        <v>45</v>
      </c>
      <c r="P23" s="122">
        <v>42801</v>
      </c>
      <c r="Q23" s="179">
        <v>0.8125</v>
      </c>
      <c r="R23" s="124" t="s">
        <v>22</v>
      </c>
      <c r="S23" s="125" t="s">
        <v>4</v>
      </c>
      <c r="T23" s="126" t="s">
        <v>21</v>
      </c>
      <c r="U23" s="127" t="s">
        <v>54</v>
      </c>
      <c r="V23" s="128">
        <v>7</v>
      </c>
      <c r="W23" s="125" t="s">
        <v>4</v>
      </c>
      <c r="X23" s="129">
        <v>4</v>
      </c>
      <c r="Y23" s="257" t="s">
        <v>41</v>
      </c>
    </row>
    <row r="24" spans="1:25" ht="19.5" customHeight="1" thickBot="1">
      <c r="A24" s="297"/>
      <c r="B24" s="131" t="s">
        <v>46</v>
      </c>
      <c r="C24" s="132">
        <v>42676</v>
      </c>
      <c r="D24" s="133">
        <v>0.7916666666666666</v>
      </c>
      <c r="E24" s="134" t="s">
        <v>26</v>
      </c>
      <c r="F24" s="135" t="s">
        <v>4</v>
      </c>
      <c r="G24" s="136" t="s">
        <v>20</v>
      </c>
      <c r="H24" s="137" t="s">
        <v>49</v>
      </c>
      <c r="I24" s="138">
        <v>5</v>
      </c>
      <c r="J24" s="135" t="s">
        <v>4</v>
      </c>
      <c r="K24" s="139">
        <v>7</v>
      </c>
      <c r="L24" s="140" t="s">
        <v>41</v>
      </c>
      <c r="M24" s="12"/>
      <c r="N24" s="297"/>
      <c r="O24" s="131" t="s">
        <v>57</v>
      </c>
      <c r="P24" s="132">
        <v>42803</v>
      </c>
      <c r="Q24" s="133">
        <v>0.7708333333333334</v>
      </c>
      <c r="R24" s="134" t="s">
        <v>21</v>
      </c>
      <c r="S24" s="135" t="s">
        <v>4</v>
      </c>
      <c r="T24" s="136" t="s">
        <v>20</v>
      </c>
      <c r="U24" s="137" t="s">
        <v>58</v>
      </c>
      <c r="V24" s="138">
        <v>7</v>
      </c>
      <c r="W24" s="135" t="s">
        <v>4</v>
      </c>
      <c r="X24" s="139">
        <v>2</v>
      </c>
      <c r="Y24" s="257" t="s">
        <v>41</v>
      </c>
    </row>
    <row r="25" spans="1:25" ht="19.5" customHeight="1">
      <c r="A25" s="292">
        <v>45</v>
      </c>
      <c r="B25" s="94" t="s">
        <v>44</v>
      </c>
      <c r="C25" s="95">
        <v>42681</v>
      </c>
      <c r="D25" s="96">
        <v>0.7916666666666666</v>
      </c>
      <c r="E25" s="97" t="s">
        <v>20</v>
      </c>
      <c r="F25" s="98" t="s">
        <v>4</v>
      </c>
      <c r="G25" s="99" t="s">
        <v>19</v>
      </c>
      <c r="H25" s="11" t="s">
        <v>47</v>
      </c>
      <c r="I25" s="101">
        <v>5</v>
      </c>
      <c r="J25" s="98" t="s">
        <v>4</v>
      </c>
      <c r="K25" s="102">
        <v>7</v>
      </c>
      <c r="L25" s="100" t="s">
        <v>41</v>
      </c>
      <c r="M25" s="12"/>
      <c r="N25" s="292">
        <v>11</v>
      </c>
      <c r="O25" s="94" t="s">
        <v>44</v>
      </c>
      <c r="P25" s="95">
        <v>42807</v>
      </c>
      <c r="Q25" s="96">
        <v>0.7916666666666666</v>
      </c>
      <c r="R25" s="97" t="s">
        <v>20</v>
      </c>
      <c r="S25" s="98" t="s">
        <v>4</v>
      </c>
      <c r="T25" s="99" t="s">
        <v>18</v>
      </c>
      <c r="U25" s="11" t="s">
        <v>47</v>
      </c>
      <c r="V25" s="101">
        <v>7</v>
      </c>
      <c r="W25" s="98" t="s">
        <v>4</v>
      </c>
      <c r="X25" s="102">
        <v>3</v>
      </c>
      <c r="Y25" s="100" t="s">
        <v>41</v>
      </c>
    </row>
    <row r="26" spans="1:25" ht="19.5" customHeight="1" thickBot="1">
      <c r="A26" s="294"/>
      <c r="B26" s="180" t="s">
        <v>45</v>
      </c>
      <c r="C26" s="181">
        <v>42682</v>
      </c>
      <c r="D26" s="182">
        <v>0.8125</v>
      </c>
      <c r="E26" s="183" t="s">
        <v>22</v>
      </c>
      <c r="F26" s="184" t="s">
        <v>4</v>
      </c>
      <c r="G26" s="185" t="s">
        <v>18</v>
      </c>
      <c r="H26" s="186" t="s">
        <v>54</v>
      </c>
      <c r="I26" s="187">
        <v>4</v>
      </c>
      <c r="J26" s="158" t="s">
        <v>4</v>
      </c>
      <c r="K26" s="188">
        <v>7</v>
      </c>
      <c r="L26" s="165" t="s">
        <v>41</v>
      </c>
      <c r="M26" s="12"/>
      <c r="N26" s="294"/>
      <c r="O26" s="103" t="s">
        <v>46</v>
      </c>
      <c r="P26" s="104">
        <v>42809</v>
      </c>
      <c r="Q26" s="151">
        <v>0.7916666666666666</v>
      </c>
      <c r="R26" s="152" t="s">
        <v>19</v>
      </c>
      <c r="S26" s="107" t="s">
        <v>4</v>
      </c>
      <c r="T26" s="153" t="s">
        <v>22</v>
      </c>
      <c r="U26" s="108" t="s">
        <v>51</v>
      </c>
      <c r="V26" s="110">
        <v>6</v>
      </c>
      <c r="W26" s="107" t="s">
        <v>4</v>
      </c>
      <c r="X26" s="111">
        <v>6</v>
      </c>
      <c r="Y26" s="257" t="s">
        <v>41</v>
      </c>
    </row>
    <row r="27" spans="1:25" ht="19.5" customHeight="1">
      <c r="A27" s="295">
        <v>46</v>
      </c>
      <c r="B27" s="112" t="s">
        <v>44</v>
      </c>
      <c r="C27" s="113">
        <v>42688</v>
      </c>
      <c r="D27" s="177">
        <v>0.7916666666666666</v>
      </c>
      <c r="E27" s="154" t="s">
        <v>23</v>
      </c>
      <c r="F27" s="116" t="s">
        <v>4</v>
      </c>
      <c r="G27" s="155" t="s">
        <v>19</v>
      </c>
      <c r="H27" s="117" t="s">
        <v>47</v>
      </c>
      <c r="I27" s="119">
        <v>5</v>
      </c>
      <c r="J27" s="116" t="s">
        <v>4</v>
      </c>
      <c r="K27" s="120">
        <v>7</v>
      </c>
      <c r="L27" s="118" t="s">
        <v>41</v>
      </c>
      <c r="M27" s="12"/>
      <c r="N27" s="295">
        <v>12</v>
      </c>
      <c r="O27" s="112" t="s">
        <v>45</v>
      </c>
      <c r="P27" s="113">
        <v>42815</v>
      </c>
      <c r="Q27" s="177">
        <v>0.7708333333333334</v>
      </c>
      <c r="R27" s="154" t="s">
        <v>25</v>
      </c>
      <c r="S27" s="116" t="s">
        <v>4</v>
      </c>
      <c r="T27" s="155" t="s">
        <v>19</v>
      </c>
      <c r="U27" s="117" t="s">
        <v>48</v>
      </c>
      <c r="V27" s="119">
        <v>7</v>
      </c>
      <c r="W27" s="116" t="s">
        <v>4</v>
      </c>
      <c r="X27" s="120">
        <v>2</v>
      </c>
      <c r="Y27" s="100" t="s">
        <v>41</v>
      </c>
    </row>
    <row r="28" spans="1:25" ht="19.5" customHeight="1">
      <c r="A28" s="296"/>
      <c r="B28" s="168" t="s">
        <v>46</v>
      </c>
      <c r="C28" s="169">
        <v>42690</v>
      </c>
      <c r="D28" s="170">
        <v>0.7916666666666666</v>
      </c>
      <c r="E28" s="171" t="s">
        <v>24</v>
      </c>
      <c r="F28" s="172" t="s">
        <v>4</v>
      </c>
      <c r="G28" s="173" t="s">
        <v>26</v>
      </c>
      <c r="H28" s="174" t="s">
        <v>51</v>
      </c>
      <c r="I28" s="307">
        <v>42746</v>
      </c>
      <c r="J28" s="308"/>
      <c r="K28" s="309"/>
      <c r="L28" s="167" t="s">
        <v>55</v>
      </c>
      <c r="M28" s="12"/>
      <c r="N28" s="296"/>
      <c r="O28" s="121" t="s">
        <v>46</v>
      </c>
      <c r="P28" s="122">
        <v>42816</v>
      </c>
      <c r="Q28" s="123">
        <v>0.7916666666666666</v>
      </c>
      <c r="R28" s="124" t="s">
        <v>26</v>
      </c>
      <c r="S28" s="125" t="s">
        <v>4</v>
      </c>
      <c r="T28" s="126" t="s">
        <v>24</v>
      </c>
      <c r="U28" s="127" t="s">
        <v>49</v>
      </c>
      <c r="V28" s="124">
        <v>7</v>
      </c>
      <c r="W28" s="125" t="s">
        <v>4</v>
      </c>
      <c r="X28" s="129">
        <v>3</v>
      </c>
      <c r="Y28" s="93" t="s">
        <v>41</v>
      </c>
    </row>
    <row r="29" spans="1:25" ht="19.5" customHeight="1" thickBot="1">
      <c r="A29" s="297"/>
      <c r="B29" s="131" t="s">
        <v>43</v>
      </c>
      <c r="C29" s="132">
        <v>42692</v>
      </c>
      <c r="D29" s="133">
        <v>0.7291666666666666</v>
      </c>
      <c r="E29" s="134" t="s">
        <v>18</v>
      </c>
      <c r="F29" s="135" t="s">
        <v>4</v>
      </c>
      <c r="G29" s="136" t="s">
        <v>25</v>
      </c>
      <c r="H29" s="137" t="s">
        <v>50</v>
      </c>
      <c r="I29" s="307">
        <v>42741</v>
      </c>
      <c r="J29" s="308"/>
      <c r="K29" s="309"/>
      <c r="L29" s="140" t="s">
        <v>55</v>
      </c>
      <c r="M29" s="12"/>
      <c r="N29" s="296"/>
      <c r="O29" s="121" t="s">
        <v>57</v>
      </c>
      <c r="P29" s="122">
        <v>42817</v>
      </c>
      <c r="Q29" s="123">
        <v>0.7708333333333334</v>
      </c>
      <c r="R29" s="124" t="s">
        <v>21</v>
      </c>
      <c r="S29" s="125" t="s">
        <v>4</v>
      </c>
      <c r="T29" s="126" t="s">
        <v>23</v>
      </c>
      <c r="U29" s="127" t="s">
        <v>58</v>
      </c>
      <c r="V29" s="175">
        <v>7</v>
      </c>
      <c r="W29" s="172" t="s">
        <v>4</v>
      </c>
      <c r="X29" s="176">
        <v>0</v>
      </c>
      <c r="Y29" s="257" t="s">
        <v>28</v>
      </c>
    </row>
    <row r="30" spans="1:25" ht="19.5" customHeight="1">
      <c r="A30" s="292">
        <v>47</v>
      </c>
      <c r="B30" s="94" t="s">
        <v>45</v>
      </c>
      <c r="C30" s="95">
        <v>42696</v>
      </c>
      <c r="D30" s="96">
        <v>0.8125</v>
      </c>
      <c r="E30" s="97" t="s">
        <v>22</v>
      </c>
      <c r="F30" s="98" t="s">
        <v>4</v>
      </c>
      <c r="G30" s="99" t="s">
        <v>25</v>
      </c>
      <c r="H30" s="11" t="s">
        <v>54</v>
      </c>
      <c r="I30" s="101">
        <v>7</v>
      </c>
      <c r="J30" s="98" t="s">
        <v>4</v>
      </c>
      <c r="K30" s="102">
        <v>2</v>
      </c>
      <c r="L30" s="100" t="s">
        <v>41</v>
      </c>
      <c r="M30" s="12"/>
      <c r="N30" s="296"/>
      <c r="O30" s="273" t="s">
        <v>43</v>
      </c>
      <c r="P30" s="274">
        <v>42818</v>
      </c>
      <c r="Q30" s="275">
        <v>0.7291666666666666</v>
      </c>
      <c r="R30" s="213" t="s">
        <v>18</v>
      </c>
      <c r="S30" s="214" t="s">
        <v>4</v>
      </c>
      <c r="T30" s="215" t="s">
        <v>24</v>
      </c>
      <c r="U30" s="216" t="s">
        <v>50</v>
      </c>
      <c r="V30" s="128">
        <v>7</v>
      </c>
      <c r="W30" s="125" t="s">
        <v>4</v>
      </c>
      <c r="X30" s="129">
        <v>3</v>
      </c>
      <c r="Y30" s="257" t="s">
        <v>41</v>
      </c>
    </row>
    <row r="31" spans="1:25" ht="19.5" customHeight="1" thickBot="1">
      <c r="A31" s="294"/>
      <c r="B31" s="180" t="s">
        <v>46</v>
      </c>
      <c r="C31" s="181">
        <v>42697</v>
      </c>
      <c r="D31" s="189">
        <v>0.8125</v>
      </c>
      <c r="E31" s="183" t="s">
        <v>19</v>
      </c>
      <c r="F31" s="184" t="s">
        <v>4</v>
      </c>
      <c r="G31" s="185" t="s">
        <v>21</v>
      </c>
      <c r="H31" s="186" t="s">
        <v>51</v>
      </c>
      <c r="I31" s="187">
        <v>6</v>
      </c>
      <c r="J31" s="184" t="s">
        <v>4</v>
      </c>
      <c r="K31" s="188">
        <v>6</v>
      </c>
      <c r="L31" s="165" t="s">
        <v>41</v>
      </c>
      <c r="M31" s="12"/>
      <c r="N31" s="297"/>
      <c r="O31" s="267" t="s">
        <v>43</v>
      </c>
      <c r="P31" s="268">
        <v>42818</v>
      </c>
      <c r="Q31" s="269">
        <v>0.7291666666666666</v>
      </c>
      <c r="R31" s="270" t="s">
        <v>18</v>
      </c>
      <c r="S31" s="221" t="s">
        <v>4</v>
      </c>
      <c r="T31" s="271" t="s">
        <v>22</v>
      </c>
      <c r="U31" s="272" t="s">
        <v>50</v>
      </c>
      <c r="V31" s="316">
        <v>42853</v>
      </c>
      <c r="W31" s="317"/>
      <c r="X31" s="318"/>
      <c r="Y31" s="257" t="s">
        <v>55</v>
      </c>
    </row>
    <row r="32" spans="1:25" ht="19.5" customHeight="1" thickBot="1">
      <c r="A32" s="296">
        <v>48</v>
      </c>
      <c r="B32" s="168" t="s">
        <v>44</v>
      </c>
      <c r="C32" s="169">
        <v>42702</v>
      </c>
      <c r="D32" s="190">
        <v>0.7916666666666666</v>
      </c>
      <c r="E32" s="171" t="s">
        <v>23</v>
      </c>
      <c r="F32" s="172" t="s">
        <v>4</v>
      </c>
      <c r="G32" s="173" t="s">
        <v>20</v>
      </c>
      <c r="H32" s="174" t="s">
        <v>47</v>
      </c>
      <c r="I32" s="175">
        <v>3</v>
      </c>
      <c r="J32" s="116" t="s">
        <v>4</v>
      </c>
      <c r="K32" s="176">
        <v>7</v>
      </c>
      <c r="L32" s="167" t="s">
        <v>41</v>
      </c>
      <c r="M32" s="12"/>
      <c r="N32" s="281">
        <v>13</v>
      </c>
      <c r="O32" s="224" t="s">
        <v>46</v>
      </c>
      <c r="P32" s="225">
        <v>42823</v>
      </c>
      <c r="Q32" s="212">
        <v>0.7916666666666666</v>
      </c>
      <c r="R32" s="213" t="s">
        <v>26</v>
      </c>
      <c r="S32" s="214" t="s">
        <v>4</v>
      </c>
      <c r="T32" s="215" t="s">
        <v>21</v>
      </c>
      <c r="U32" s="216" t="s">
        <v>49</v>
      </c>
      <c r="V32" s="101">
        <v>5</v>
      </c>
      <c r="W32" s="98" t="s">
        <v>4</v>
      </c>
      <c r="X32" s="102">
        <v>7</v>
      </c>
      <c r="Y32" s="100" t="s">
        <v>41</v>
      </c>
    </row>
    <row r="33" spans="1:25" ht="19.5" customHeight="1">
      <c r="A33" s="296"/>
      <c r="B33" s="168" t="s">
        <v>45</v>
      </c>
      <c r="C33" s="169">
        <v>42703</v>
      </c>
      <c r="D33" s="190">
        <v>0.8125</v>
      </c>
      <c r="E33" s="171" t="s">
        <v>22</v>
      </c>
      <c r="F33" s="172" t="s">
        <v>4</v>
      </c>
      <c r="G33" s="173" t="s">
        <v>24</v>
      </c>
      <c r="H33" s="174" t="s">
        <v>54</v>
      </c>
      <c r="I33" s="307">
        <v>42745</v>
      </c>
      <c r="J33" s="308"/>
      <c r="K33" s="309"/>
      <c r="L33" s="167" t="s">
        <v>55</v>
      </c>
      <c r="M33" s="12"/>
      <c r="N33" s="295">
        <v>14</v>
      </c>
      <c r="O33" s="112" t="s">
        <v>46</v>
      </c>
      <c r="P33" s="113">
        <v>42830</v>
      </c>
      <c r="Q33" s="254">
        <v>0.7916666666666666</v>
      </c>
      <c r="R33" s="154" t="s">
        <v>19</v>
      </c>
      <c r="S33" s="116" t="s">
        <v>4</v>
      </c>
      <c r="T33" s="155" t="s">
        <v>23</v>
      </c>
      <c r="U33" s="117" t="s">
        <v>51</v>
      </c>
      <c r="V33" s="101">
        <v>7</v>
      </c>
      <c r="W33" s="98" t="s">
        <v>4</v>
      </c>
      <c r="X33" s="102">
        <v>5</v>
      </c>
      <c r="Y33" s="100" t="s">
        <v>41</v>
      </c>
    </row>
    <row r="34" spans="1:25" ht="19.5" customHeight="1" thickBot="1">
      <c r="A34" s="296"/>
      <c r="B34" s="168" t="s">
        <v>46</v>
      </c>
      <c r="C34" s="169">
        <v>42704</v>
      </c>
      <c r="D34" s="190">
        <v>0.7916666666666666</v>
      </c>
      <c r="E34" s="171" t="s">
        <v>26</v>
      </c>
      <c r="F34" s="172" t="s">
        <v>4</v>
      </c>
      <c r="G34" s="173" t="s">
        <v>18</v>
      </c>
      <c r="H34" s="174" t="s">
        <v>49</v>
      </c>
      <c r="I34" s="175">
        <v>6</v>
      </c>
      <c r="J34" s="125" t="s">
        <v>4</v>
      </c>
      <c r="K34" s="176">
        <v>6</v>
      </c>
      <c r="L34" s="167" t="s">
        <v>41</v>
      </c>
      <c r="M34" s="12"/>
      <c r="N34" s="297"/>
      <c r="O34" s="131" t="s">
        <v>59</v>
      </c>
      <c r="P34" s="132">
        <v>42467</v>
      </c>
      <c r="Q34" s="256">
        <v>0.7291666666666666</v>
      </c>
      <c r="R34" s="134" t="s">
        <v>18</v>
      </c>
      <c r="S34" s="135" t="s">
        <v>4</v>
      </c>
      <c r="T34" s="136" t="s">
        <v>24</v>
      </c>
      <c r="U34" s="137" t="s">
        <v>50</v>
      </c>
      <c r="V34" s="298">
        <v>42818</v>
      </c>
      <c r="W34" s="299"/>
      <c r="X34" s="300"/>
      <c r="Y34" s="257" t="s">
        <v>55</v>
      </c>
    </row>
    <row r="35" spans="1:26" ht="19.5" customHeight="1" thickBot="1">
      <c r="A35" s="296"/>
      <c r="B35" s="191" t="s">
        <v>57</v>
      </c>
      <c r="C35" s="192">
        <v>42705</v>
      </c>
      <c r="D35" s="193">
        <v>0.7708333333333334</v>
      </c>
      <c r="E35" s="194" t="s">
        <v>21</v>
      </c>
      <c r="F35" s="195" t="s">
        <v>4</v>
      </c>
      <c r="G35" s="196" t="s">
        <v>24</v>
      </c>
      <c r="H35" s="197" t="s">
        <v>58</v>
      </c>
      <c r="I35" s="198">
        <v>6</v>
      </c>
      <c r="J35" s="135" t="s">
        <v>4</v>
      </c>
      <c r="K35" s="199">
        <v>6</v>
      </c>
      <c r="L35" s="166" t="s">
        <v>41</v>
      </c>
      <c r="M35" s="12"/>
      <c r="N35" s="278">
        <v>17</v>
      </c>
      <c r="O35" s="224" t="s">
        <v>45</v>
      </c>
      <c r="P35" s="225">
        <v>42850</v>
      </c>
      <c r="Q35" s="265">
        <v>0.7708333333333334</v>
      </c>
      <c r="R35" s="227" t="s">
        <v>25</v>
      </c>
      <c r="S35" s="228" t="s">
        <v>4</v>
      </c>
      <c r="T35" s="229" t="s">
        <v>22</v>
      </c>
      <c r="U35" s="230" t="s">
        <v>48</v>
      </c>
      <c r="V35" s="101">
        <v>2</v>
      </c>
      <c r="W35" s="98" t="s">
        <v>4</v>
      </c>
      <c r="X35" s="99">
        <v>7</v>
      </c>
      <c r="Y35" s="100" t="s">
        <v>41</v>
      </c>
      <c r="Z35" s="355">
        <v>42780</v>
      </c>
    </row>
    <row r="36" spans="1:25" ht="19.5" customHeight="1">
      <c r="A36" s="292">
        <v>49</v>
      </c>
      <c r="B36" s="94" t="s">
        <v>45</v>
      </c>
      <c r="C36" s="95">
        <v>42710</v>
      </c>
      <c r="D36" s="178">
        <v>0.7708333333333334</v>
      </c>
      <c r="E36" s="97" t="s">
        <v>25</v>
      </c>
      <c r="F36" s="98" t="s">
        <v>4</v>
      </c>
      <c r="G36" s="99" t="s">
        <v>20</v>
      </c>
      <c r="H36" s="11" t="s">
        <v>48</v>
      </c>
      <c r="I36" s="101">
        <v>6</v>
      </c>
      <c r="J36" s="98" t="s">
        <v>4</v>
      </c>
      <c r="K36" s="102">
        <v>6</v>
      </c>
      <c r="L36" s="100" t="s">
        <v>41</v>
      </c>
      <c r="M36" s="12"/>
      <c r="N36" s="279"/>
      <c r="O36" s="282" t="s">
        <v>46</v>
      </c>
      <c r="P36" s="283">
        <v>42851</v>
      </c>
      <c r="Q36" s="284">
        <v>0.7916666666666666</v>
      </c>
      <c r="R36" s="285" t="s">
        <v>26</v>
      </c>
      <c r="S36" s="158" t="s">
        <v>4</v>
      </c>
      <c r="T36" s="286" t="s">
        <v>18</v>
      </c>
      <c r="U36" s="287" t="s">
        <v>49</v>
      </c>
      <c r="V36" s="288">
        <v>7</v>
      </c>
      <c r="W36" s="158" t="s">
        <v>4</v>
      </c>
      <c r="X36" s="286">
        <v>5</v>
      </c>
      <c r="Y36" s="257" t="s">
        <v>41</v>
      </c>
    </row>
    <row r="37" spans="1:26" ht="19.5" customHeight="1" thickBot="1">
      <c r="A37" s="294"/>
      <c r="B37" s="103" t="s">
        <v>57</v>
      </c>
      <c r="C37" s="104">
        <v>42712</v>
      </c>
      <c r="D37" s="105">
        <v>0.7708333333333334</v>
      </c>
      <c r="E37" s="152" t="s">
        <v>21</v>
      </c>
      <c r="F37" s="107" t="s">
        <v>4</v>
      </c>
      <c r="G37" s="153" t="s">
        <v>18</v>
      </c>
      <c r="H37" s="108" t="s">
        <v>58</v>
      </c>
      <c r="I37" s="110">
        <v>7</v>
      </c>
      <c r="J37" s="107" t="s">
        <v>4</v>
      </c>
      <c r="K37" s="111">
        <v>4</v>
      </c>
      <c r="L37" s="109" t="s">
        <v>41</v>
      </c>
      <c r="M37" s="12"/>
      <c r="N37" s="280"/>
      <c r="O37" s="203" t="s">
        <v>43</v>
      </c>
      <c r="P37" s="204">
        <v>42853</v>
      </c>
      <c r="Q37" s="266">
        <v>0.7291666666666666</v>
      </c>
      <c r="R37" s="206" t="s">
        <v>18</v>
      </c>
      <c r="S37" s="207" t="s">
        <v>4</v>
      </c>
      <c r="T37" s="208" t="s">
        <v>22</v>
      </c>
      <c r="U37" s="209" t="s">
        <v>50</v>
      </c>
      <c r="V37" s="187">
        <v>5</v>
      </c>
      <c r="W37" s="184" t="s">
        <v>4</v>
      </c>
      <c r="X37" s="188">
        <v>7</v>
      </c>
      <c r="Y37" s="257" t="s">
        <v>41</v>
      </c>
      <c r="Z37" s="355">
        <v>42818</v>
      </c>
    </row>
    <row r="38" spans="1:25" ht="19.5" customHeight="1">
      <c r="A38" s="295">
        <v>50</v>
      </c>
      <c r="B38" s="112" t="s">
        <v>44</v>
      </c>
      <c r="C38" s="113">
        <v>42716</v>
      </c>
      <c r="D38" s="114">
        <v>0.7916666666666666</v>
      </c>
      <c r="E38" s="154" t="s">
        <v>23</v>
      </c>
      <c r="F38" s="116" t="s">
        <v>4</v>
      </c>
      <c r="G38" s="155" t="s">
        <v>22</v>
      </c>
      <c r="H38" s="117" t="s">
        <v>47</v>
      </c>
      <c r="I38" s="119">
        <v>1</v>
      </c>
      <c r="J38" s="116" t="s">
        <v>4</v>
      </c>
      <c r="K38" s="120">
        <v>7</v>
      </c>
      <c r="L38" s="118" t="s">
        <v>41</v>
      </c>
      <c r="M38" s="12"/>
      <c r="N38" s="276">
        <v>18</v>
      </c>
      <c r="O38" s="112" t="s">
        <v>45</v>
      </c>
      <c r="P38" s="113">
        <v>42857</v>
      </c>
      <c r="Q38" s="254">
        <v>0.8125</v>
      </c>
      <c r="R38" s="154" t="s">
        <v>22</v>
      </c>
      <c r="S38" s="116" t="s">
        <v>4</v>
      </c>
      <c r="T38" s="155" t="s">
        <v>23</v>
      </c>
      <c r="U38" s="117" t="s">
        <v>54</v>
      </c>
      <c r="V38" s="119">
        <v>7</v>
      </c>
      <c r="W38" s="116" t="s">
        <v>4</v>
      </c>
      <c r="X38" s="120">
        <v>0</v>
      </c>
      <c r="Y38" s="100" t="s">
        <v>28</v>
      </c>
    </row>
    <row r="39" spans="1:25" ht="19.5" customHeight="1" thickBot="1">
      <c r="A39" s="296"/>
      <c r="B39" s="121" t="s">
        <v>46</v>
      </c>
      <c r="C39" s="122">
        <v>42718</v>
      </c>
      <c r="D39" s="123">
        <v>0.7916666666666666</v>
      </c>
      <c r="E39" s="124" t="s">
        <v>26</v>
      </c>
      <c r="F39" s="125" t="s">
        <v>4</v>
      </c>
      <c r="G39" s="126" t="s">
        <v>23</v>
      </c>
      <c r="H39" s="127" t="s">
        <v>49</v>
      </c>
      <c r="I39" s="128">
        <v>5</v>
      </c>
      <c r="J39" s="125" t="s">
        <v>4</v>
      </c>
      <c r="K39" s="129">
        <v>7</v>
      </c>
      <c r="L39" s="130" t="s">
        <v>41</v>
      </c>
      <c r="M39" s="12"/>
      <c r="N39" s="277"/>
      <c r="O39" s="131" t="s">
        <v>46</v>
      </c>
      <c r="P39" s="132">
        <v>42858</v>
      </c>
      <c r="Q39" s="256">
        <v>0.7916666666666666</v>
      </c>
      <c r="R39" s="134" t="s">
        <v>24</v>
      </c>
      <c r="S39" s="135" t="s">
        <v>4</v>
      </c>
      <c r="T39" s="136" t="s">
        <v>20</v>
      </c>
      <c r="U39" s="137" t="s">
        <v>51</v>
      </c>
      <c r="V39" s="138">
        <v>1</v>
      </c>
      <c r="W39" s="135" t="s">
        <v>4</v>
      </c>
      <c r="X39" s="139">
        <v>7</v>
      </c>
      <c r="Y39" s="257" t="s">
        <v>41</v>
      </c>
    </row>
    <row r="40" spans="1:25" ht="19.5" customHeight="1" thickBot="1">
      <c r="A40" s="297"/>
      <c r="B40" s="131" t="s">
        <v>46</v>
      </c>
      <c r="C40" s="132">
        <v>42718</v>
      </c>
      <c r="D40" s="133">
        <v>0.7916666666666666</v>
      </c>
      <c r="E40" s="134" t="s">
        <v>19</v>
      </c>
      <c r="F40" s="135" t="s">
        <v>4</v>
      </c>
      <c r="G40" s="136" t="s">
        <v>24</v>
      </c>
      <c r="H40" s="137" t="s">
        <v>51</v>
      </c>
      <c r="I40" s="138">
        <v>6</v>
      </c>
      <c r="J40" s="135" t="s">
        <v>4</v>
      </c>
      <c r="K40" s="139">
        <v>6</v>
      </c>
      <c r="L40" s="140" t="s">
        <v>41</v>
      </c>
      <c r="M40" s="12"/>
      <c r="N40" s="278">
        <v>20</v>
      </c>
      <c r="O40" s="94" t="s">
        <v>44</v>
      </c>
      <c r="P40" s="95">
        <v>42870</v>
      </c>
      <c r="Q40" s="178">
        <v>0.7916666666666666</v>
      </c>
      <c r="R40" s="97" t="s">
        <v>23</v>
      </c>
      <c r="S40" s="98" t="s">
        <v>4</v>
      </c>
      <c r="T40" s="99" t="s">
        <v>20</v>
      </c>
      <c r="U40" s="11" t="s">
        <v>47</v>
      </c>
      <c r="V40" s="101">
        <v>2</v>
      </c>
      <c r="W40" s="98" t="s">
        <v>4</v>
      </c>
      <c r="X40" s="102">
        <v>7</v>
      </c>
      <c r="Y40" s="100" t="s">
        <v>41</v>
      </c>
    </row>
    <row r="41" spans="1:25" ht="19.5" customHeight="1" thickBot="1">
      <c r="A41" s="219">
        <v>1</v>
      </c>
      <c r="B41" s="203" t="s">
        <v>43</v>
      </c>
      <c r="C41" s="204">
        <v>42741</v>
      </c>
      <c r="D41" s="220">
        <v>0.7291666666666666</v>
      </c>
      <c r="E41" s="206" t="s">
        <v>18</v>
      </c>
      <c r="F41" s="207" t="s">
        <v>4</v>
      </c>
      <c r="G41" s="208" t="s">
        <v>25</v>
      </c>
      <c r="H41" s="209" t="s">
        <v>50</v>
      </c>
      <c r="I41" s="110">
        <v>7</v>
      </c>
      <c r="J41" s="107" t="s">
        <v>4</v>
      </c>
      <c r="K41" s="111">
        <v>2</v>
      </c>
      <c r="L41" s="219" t="s">
        <v>62</v>
      </c>
      <c r="M41" s="12"/>
      <c r="N41" s="279"/>
      <c r="O41" s="142" t="s">
        <v>45</v>
      </c>
      <c r="P41" s="143">
        <v>42871</v>
      </c>
      <c r="Q41" s="289">
        <v>0.7708333333333334</v>
      </c>
      <c r="R41" s="145" t="s">
        <v>25</v>
      </c>
      <c r="S41" s="146" t="s">
        <v>4</v>
      </c>
      <c r="T41" s="147" t="s">
        <v>23</v>
      </c>
      <c r="U41" s="148" t="s">
        <v>48</v>
      </c>
      <c r="V41" s="149">
        <v>7</v>
      </c>
      <c r="W41" s="146" t="s">
        <v>4</v>
      </c>
      <c r="X41" s="150">
        <v>0</v>
      </c>
      <c r="Y41" s="257" t="s">
        <v>28</v>
      </c>
    </row>
    <row r="42" spans="1:25" ht="19.5" customHeight="1" thickBot="1">
      <c r="A42" s="295">
        <v>2</v>
      </c>
      <c r="B42" s="224" t="s">
        <v>44</v>
      </c>
      <c r="C42" s="225">
        <v>42744</v>
      </c>
      <c r="D42" s="226">
        <v>0.7916666666666666</v>
      </c>
      <c r="E42" s="227" t="s">
        <v>23</v>
      </c>
      <c r="F42" s="228" t="s">
        <v>4</v>
      </c>
      <c r="G42" s="229" t="s">
        <v>21</v>
      </c>
      <c r="H42" s="230" t="s">
        <v>47</v>
      </c>
      <c r="I42" s="119">
        <v>3</v>
      </c>
      <c r="J42" s="116" t="s">
        <v>4</v>
      </c>
      <c r="K42" s="120">
        <v>7</v>
      </c>
      <c r="L42" s="118" t="s">
        <v>62</v>
      </c>
      <c r="M42" s="12"/>
      <c r="N42" s="280"/>
      <c r="O42" s="103" t="s">
        <v>46</v>
      </c>
      <c r="P42" s="104">
        <v>42872</v>
      </c>
      <c r="Q42" s="157">
        <v>0.7916666666666666</v>
      </c>
      <c r="R42" s="152" t="s">
        <v>24</v>
      </c>
      <c r="S42" s="107" t="s">
        <v>4</v>
      </c>
      <c r="T42" s="153" t="s">
        <v>21</v>
      </c>
      <c r="U42" s="108" t="s">
        <v>51</v>
      </c>
      <c r="V42" s="110">
        <v>6</v>
      </c>
      <c r="W42" s="107" t="s">
        <v>4</v>
      </c>
      <c r="X42" s="111">
        <v>6</v>
      </c>
      <c r="Y42" s="280" t="s">
        <v>41</v>
      </c>
    </row>
    <row r="43" spans="1:13" ht="19.5" customHeight="1">
      <c r="A43" s="296"/>
      <c r="B43" s="236" t="s">
        <v>45</v>
      </c>
      <c r="C43" s="237">
        <v>42745</v>
      </c>
      <c r="D43" s="238">
        <v>0.8125</v>
      </c>
      <c r="E43" s="239" t="s">
        <v>22</v>
      </c>
      <c r="F43" s="240" t="s">
        <v>4</v>
      </c>
      <c r="G43" s="241" t="s">
        <v>24</v>
      </c>
      <c r="H43" s="242" t="s">
        <v>54</v>
      </c>
      <c r="I43" s="175">
        <v>7</v>
      </c>
      <c r="J43" s="172" t="s">
        <v>4</v>
      </c>
      <c r="K43" s="176">
        <v>3</v>
      </c>
      <c r="L43" s="167" t="s">
        <v>62</v>
      </c>
      <c r="M43" s="12"/>
    </row>
    <row r="44" spans="1:13" ht="19.5" customHeight="1" thickBot="1">
      <c r="A44" s="297"/>
      <c r="B44" s="203" t="s">
        <v>46</v>
      </c>
      <c r="C44" s="204">
        <v>42746</v>
      </c>
      <c r="D44" s="220">
        <v>0.7916666666666666</v>
      </c>
      <c r="E44" s="231" t="s">
        <v>24</v>
      </c>
      <c r="F44" s="232" t="s">
        <v>4</v>
      </c>
      <c r="G44" s="233" t="s">
        <v>26</v>
      </c>
      <c r="H44" s="234" t="s">
        <v>51</v>
      </c>
      <c r="I44" s="222">
        <v>1</v>
      </c>
      <c r="J44" s="221" t="s">
        <v>4</v>
      </c>
      <c r="K44" s="223">
        <v>7</v>
      </c>
      <c r="L44" s="235" t="s">
        <v>62</v>
      </c>
      <c r="M44" s="12"/>
    </row>
    <row r="45" ht="5.25" customHeight="1" thickBot="1"/>
    <row r="46" spans="2:21" ht="21.75" thickBot="1">
      <c r="B46" s="310" t="s">
        <v>34</v>
      </c>
      <c r="C46" s="311"/>
      <c r="D46" s="311"/>
      <c r="E46" s="312"/>
      <c r="G46" s="258"/>
      <c r="H46" s="319" t="s">
        <v>60</v>
      </c>
      <c r="O46" s="310" t="s">
        <v>34</v>
      </c>
      <c r="P46" s="311"/>
      <c r="Q46" s="311"/>
      <c r="R46" s="312"/>
      <c r="T46" s="258"/>
      <c r="U46" s="319" t="s">
        <v>60</v>
      </c>
    </row>
    <row r="47" spans="2:21" ht="15.75" thickBot="1">
      <c r="B47" s="259" t="s">
        <v>41</v>
      </c>
      <c r="C47" s="76" t="s">
        <v>29</v>
      </c>
      <c r="D47" s="10"/>
      <c r="E47" s="77"/>
      <c r="G47" s="258"/>
      <c r="H47" s="319"/>
      <c r="O47" s="259" t="s">
        <v>41</v>
      </c>
      <c r="P47" s="76" t="s">
        <v>29</v>
      </c>
      <c r="Q47" s="10"/>
      <c r="R47" s="77"/>
      <c r="T47" s="258"/>
      <c r="U47" s="319"/>
    </row>
    <row r="48" spans="2:18" ht="15.75" thickBot="1">
      <c r="B48" s="260" t="s">
        <v>27</v>
      </c>
      <c r="C48" s="76" t="s">
        <v>30</v>
      </c>
      <c r="D48" s="10"/>
      <c r="E48" s="77"/>
      <c r="O48" s="260" t="s">
        <v>27</v>
      </c>
      <c r="P48" s="76" t="s">
        <v>30</v>
      </c>
      <c r="Q48" s="10"/>
      <c r="R48" s="77"/>
    </row>
    <row r="49" spans="2:18" ht="15.75" thickBot="1">
      <c r="B49" s="261" t="s">
        <v>28</v>
      </c>
      <c r="C49" s="76" t="s">
        <v>31</v>
      </c>
      <c r="D49" s="10"/>
      <c r="E49" s="77"/>
      <c r="O49" s="261" t="s">
        <v>28</v>
      </c>
      <c r="P49" s="76" t="s">
        <v>31</v>
      </c>
      <c r="Q49" s="10"/>
      <c r="R49" s="77"/>
    </row>
    <row r="50" spans="2:18" ht="15.75" thickBot="1">
      <c r="B50" s="262" t="s">
        <v>32</v>
      </c>
      <c r="C50" s="163" t="s">
        <v>33</v>
      </c>
      <c r="D50" s="10"/>
      <c r="E50" s="77"/>
      <c r="O50" s="262" t="s">
        <v>32</v>
      </c>
      <c r="P50" s="163" t="s">
        <v>33</v>
      </c>
      <c r="Q50" s="10"/>
      <c r="R50" s="77"/>
    </row>
    <row r="51" spans="2:18" ht="15.75" thickBot="1">
      <c r="B51" s="164" t="s">
        <v>55</v>
      </c>
      <c r="C51" s="263" t="s">
        <v>56</v>
      </c>
      <c r="D51" s="10"/>
      <c r="E51" s="77"/>
      <c r="O51" s="164" t="s">
        <v>55</v>
      </c>
      <c r="P51" s="263" t="s">
        <v>56</v>
      </c>
      <c r="Q51" s="10"/>
      <c r="R51" s="77"/>
    </row>
    <row r="52" spans="2:18" ht="15.75" thickBot="1">
      <c r="B52" s="264" t="s">
        <v>0</v>
      </c>
      <c r="C52" s="78" t="s">
        <v>61</v>
      </c>
      <c r="D52" s="79"/>
      <c r="E52" s="80"/>
      <c r="O52" s="264" t="s">
        <v>0</v>
      </c>
      <c r="P52" s="78" t="s">
        <v>61</v>
      </c>
      <c r="Q52" s="79"/>
      <c r="R52" s="80"/>
    </row>
  </sheetData>
  <sheetProtection/>
  <mergeCells count="43">
    <mergeCell ref="N33:N34"/>
    <mergeCell ref="V15:X15"/>
    <mergeCell ref="V18:X18"/>
    <mergeCell ref="V31:X31"/>
    <mergeCell ref="H46:H47"/>
    <mergeCell ref="U46:U47"/>
    <mergeCell ref="N20:N21"/>
    <mergeCell ref="N22:N24"/>
    <mergeCell ref="N25:N26"/>
    <mergeCell ref="O46:R46"/>
    <mergeCell ref="I33:K33"/>
    <mergeCell ref="B46:E46"/>
    <mergeCell ref="A36:A37"/>
    <mergeCell ref="A1:L1"/>
    <mergeCell ref="N1:Y1"/>
    <mergeCell ref="V2:X2"/>
    <mergeCell ref="A27:A29"/>
    <mergeCell ref="A30:A31"/>
    <mergeCell ref="V34:X34"/>
    <mergeCell ref="I28:K28"/>
    <mergeCell ref="I29:K29"/>
    <mergeCell ref="A11:A13"/>
    <mergeCell ref="A19:A21"/>
    <mergeCell ref="A25:A26"/>
    <mergeCell ref="A32:A35"/>
    <mergeCell ref="A42:A44"/>
    <mergeCell ref="A38:A40"/>
    <mergeCell ref="N14:N16"/>
    <mergeCell ref="N17:N19"/>
    <mergeCell ref="I2:K2"/>
    <mergeCell ref="N27:N31"/>
    <mergeCell ref="I22:K22"/>
    <mergeCell ref="I13:K13"/>
    <mergeCell ref="A3:A4"/>
    <mergeCell ref="A5:A7"/>
    <mergeCell ref="A8:A10"/>
    <mergeCell ref="A22:A24"/>
    <mergeCell ref="N4:N6"/>
    <mergeCell ref="N7:N9"/>
    <mergeCell ref="N10:N13"/>
    <mergeCell ref="I10:K10"/>
    <mergeCell ref="A17:A18"/>
    <mergeCell ref="A14:A15"/>
  </mergeCells>
  <conditionalFormatting sqref="L3:L39 L44 Y3:Y28 Y31:Y42">
    <cfRule type="cellIs" priority="18" dxfId="6" operator="equal" stopIfTrue="1">
      <formula>"NT"</formula>
    </cfRule>
    <cfRule type="cellIs" priority="22" dxfId="0" operator="equal">
      <formula>"W"</formula>
    </cfRule>
    <cfRule type="cellIs" priority="23" dxfId="4" operator="equal">
      <formula>"K"</formula>
    </cfRule>
    <cfRule type="cellIs" priority="24" dxfId="19" operator="equal">
      <formula>"OK"</formula>
    </cfRule>
  </conditionalFormatting>
  <conditionalFormatting sqref="L40 L43">
    <cfRule type="cellIs" priority="13" dxfId="6" operator="equal" stopIfTrue="1">
      <formula>"NT"</formula>
    </cfRule>
    <cfRule type="cellIs" priority="14" dxfId="0" operator="equal">
      <formula>"W"</formula>
    </cfRule>
    <cfRule type="cellIs" priority="15" dxfId="4" operator="equal">
      <formula>"K"</formula>
    </cfRule>
    <cfRule type="cellIs" priority="16" dxfId="19" operator="equal">
      <formula>"OK"</formula>
    </cfRule>
  </conditionalFormatting>
  <conditionalFormatting sqref="L41:L42">
    <cfRule type="cellIs" priority="9" dxfId="6" operator="equal" stopIfTrue="1">
      <formula>"NT"</formula>
    </cfRule>
    <cfRule type="cellIs" priority="10" dxfId="0" operator="equal">
      <formula>"W"</formula>
    </cfRule>
    <cfRule type="cellIs" priority="11" dxfId="4" operator="equal">
      <formula>"K"</formula>
    </cfRule>
    <cfRule type="cellIs" priority="12" dxfId="19" operator="equal">
      <formula>"OK"</formula>
    </cfRule>
  </conditionalFormatting>
  <conditionalFormatting sqref="Y30">
    <cfRule type="cellIs" priority="5" dxfId="6" operator="equal" stopIfTrue="1">
      <formula>"NT"</formula>
    </cfRule>
    <cfRule type="cellIs" priority="6" dxfId="0" operator="equal">
      <formula>"W"</formula>
    </cfRule>
    <cfRule type="cellIs" priority="7" dxfId="4" operator="equal">
      <formula>"K"</formula>
    </cfRule>
    <cfRule type="cellIs" priority="8" dxfId="19" operator="equal">
      <formula>"OK"</formula>
    </cfRule>
  </conditionalFormatting>
  <conditionalFormatting sqref="Y29">
    <cfRule type="cellIs" priority="1" dxfId="6" operator="equal" stopIfTrue="1">
      <formula>"NT"</formula>
    </cfRule>
    <cfRule type="cellIs" priority="2" dxfId="0" operator="equal">
      <formula>"W"</formula>
    </cfRule>
    <cfRule type="cellIs" priority="3" dxfId="4" operator="equal">
      <formula>"K"</formula>
    </cfRule>
    <cfRule type="cellIs" priority="4" dxfId="19" operator="equal">
      <formula>"OK"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M32"/>
  <sheetViews>
    <sheetView zoomScalePageLayoutView="0" workbookViewId="0" topLeftCell="A1">
      <selection activeCell="AL31" sqref="AL31"/>
    </sheetView>
  </sheetViews>
  <sheetFormatPr defaultColWidth="9.7109375" defaultRowHeight="15"/>
  <cols>
    <col min="1" max="1" width="17.7109375" style="0" customWidth="1"/>
    <col min="2" max="3" width="3.7109375" style="0" customWidth="1"/>
    <col min="4" max="4" width="1.7109375" style="0" customWidth="1"/>
    <col min="5" max="6" width="3.7109375" style="0" customWidth="1"/>
    <col min="7" max="7" width="1.7109375" style="0" customWidth="1"/>
    <col min="8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8" width="3.7109375" style="0" customWidth="1"/>
    <col min="19" max="19" width="1.7109375" style="0" customWidth="1"/>
    <col min="20" max="21" width="3.7109375" style="0" customWidth="1"/>
    <col min="22" max="22" width="1.7109375" style="0" customWidth="1"/>
    <col min="23" max="24" width="3.7109375" style="0" customWidth="1"/>
    <col min="25" max="25" width="1.7109375" style="0" customWidth="1"/>
    <col min="26" max="27" width="3.7109375" style="0" customWidth="1"/>
    <col min="28" max="28" width="1.7109375" style="0" customWidth="1"/>
    <col min="29" max="30" width="3.7109375" style="0" customWidth="1"/>
    <col min="31" max="31" width="1.7109375" style="0" customWidth="1"/>
    <col min="32" max="33" width="3.7109375" style="0" customWidth="1"/>
    <col min="34" max="34" width="1.7109375" style="0" customWidth="1"/>
    <col min="35" max="36" width="3.7109375" style="0" customWidth="1"/>
    <col min="37" max="37" width="1.7109375" style="0" customWidth="1"/>
    <col min="38" max="39" width="3.7109375" style="0" customWidth="1"/>
    <col min="40" max="40" width="1.7109375" style="0" customWidth="1"/>
    <col min="41" max="42" width="3.7109375" style="0" customWidth="1"/>
    <col min="43" max="43" width="1.7109375" style="0" customWidth="1"/>
    <col min="44" max="45" width="3.7109375" style="0" customWidth="1"/>
    <col min="46" max="46" width="1.7109375" style="0" customWidth="1"/>
    <col min="47" max="48" width="3.7109375" style="0" customWidth="1"/>
    <col min="49" max="49" width="1.7109375" style="0" customWidth="1"/>
    <col min="50" max="50" width="2.421875" style="12" bestFit="1" customWidth="1"/>
    <col min="51" max="51" width="7.7109375" style="12" customWidth="1"/>
    <col min="52" max="52" width="1.7109375" style="12" customWidth="1"/>
    <col min="53" max="53" width="3.7109375" style="0" customWidth="1"/>
    <col min="54" max="54" width="1.7109375" style="0" customWidth="1"/>
    <col min="55" max="55" width="3.7109375" style="0" customWidth="1"/>
    <col min="56" max="56" width="1.7109375" style="0" customWidth="1"/>
    <col min="57" max="57" width="4.7109375" style="0" customWidth="1"/>
    <col min="58" max="58" width="1.7109375" style="0" customWidth="1"/>
    <col min="59" max="59" width="4.7109375" style="0" customWidth="1"/>
    <col min="60" max="60" width="1.7109375" style="0" customWidth="1"/>
    <col min="61" max="61" width="5.7109375" style="0" customWidth="1"/>
    <col min="62" max="80" width="2.7109375" style="0" customWidth="1"/>
  </cols>
  <sheetData>
    <row r="1" spans="1:61" ht="19.5" thickBot="1">
      <c r="A1" s="89" t="s">
        <v>16</v>
      </c>
      <c r="B1" s="330" t="s">
        <v>38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2"/>
      <c r="Y1" s="32"/>
      <c r="Z1" s="330" t="s">
        <v>39</v>
      </c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2"/>
      <c r="AW1" s="33"/>
      <c r="AX1" s="34"/>
      <c r="AY1" s="34" t="s">
        <v>10</v>
      </c>
      <c r="AZ1" s="34"/>
      <c r="BA1" s="329" t="s">
        <v>6</v>
      </c>
      <c r="BB1" s="329"/>
      <c r="BC1" s="329"/>
      <c r="BD1" s="35"/>
      <c r="BE1" s="329" t="s">
        <v>7</v>
      </c>
      <c r="BF1" s="329"/>
      <c r="BG1" s="329"/>
      <c r="BH1" s="35"/>
      <c r="BI1" s="4" t="s">
        <v>8</v>
      </c>
    </row>
    <row r="2" spans="1:65" ht="18" customHeight="1">
      <c r="A2" s="334" t="s">
        <v>18</v>
      </c>
      <c r="B2" s="29">
        <f>IF(B3+C3&lt;1,"",IF(B3=6,1,IF(B3=7,2,0)))</f>
        <v>2</v>
      </c>
      <c r="C2" s="50">
        <f>IF(B3+C3&lt;1,"",IF(C3=6,1,IF(C3=7,2,0)))</f>
        <v>0</v>
      </c>
      <c r="D2" s="51">
        <f>_xlfn.IFERROR(IF(B2+C2&gt;0,1,0),0)</f>
        <v>1</v>
      </c>
      <c r="E2" s="50">
        <f>IF(E3+F3&lt;1,"",IF(E3=6,1,IF(E3=7,2,0)))</f>
        <v>2</v>
      </c>
      <c r="F2" s="50">
        <f>IF(E3+F3&lt;1,"",IF(F3=6,1,IF(F3=7,2,0)))</f>
        <v>0</v>
      </c>
      <c r="G2" s="51">
        <f>_xlfn.IFERROR(IF(E2+F2&gt;0,1,0),0)</f>
        <v>1</v>
      </c>
      <c r="H2" s="50">
        <f>IF(H3+I3&lt;1,"",IF(H3=6,1,IF(H3=7,2,0)))</f>
        <v>2</v>
      </c>
      <c r="I2" s="50">
        <f>IF(H3+I3&lt;1,"",IF(I3=6,1,IF(I3=7,2,0)))</f>
        <v>0</v>
      </c>
      <c r="J2" s="51">
        <f>_xlfn.IFERROR(IF(H2+I2&gt;0,1,0),0)</f>
        <v>1</v>
      </c>
      <c r="K2" s="50">
        <f>IF(K3+L3&lt;1,"",IF(K3=6,1,IF(K3=7,2,0)))</f>
        <v>2</v>
      </c>
      <c r="L2" s="50">
        <f>IF(K3+L3&lt;1,"",IF(L3=6,1,IF(L3=7,2,0)))</f>
        <v>0</v>
      </c>
      <c r="M2" s="51">
        <f>_xlfn.IFERROR(IF(K2+L2&gt;0,1,0),0)</f>
        <v>1</v>
      </c>
      <c r="N2" s="50">
        <f>IF(N3+O3&lt;1,"",IF(N3=6,1,IF(N3=7,2,0)))</f>
        <v>2</v>
      </c>
      <c r="O2" s="50">
        <f>IF(N3+O3&lt;1,"",IF(O3=6,1,IF(O3=7,2,0)))</f>
        <v>0</v>
      </c>
      <c r="P2" s="51">
        <f>_xlfn.IFERROR(IF(N2+O2&gt;0,1,0),0)</f>
        <v>1</v>
      </c>
      <c r="Q2" s="50">
        <f>IF(Q3+R3&lt;1,"",IF(Q3=6,1,IF(Q3=7,2,0)))</f>
        <v>2</v>
      </c>
      <c r="R2" s="50">
        <f>IF(Q3+R3&lt;1,"",IF(R3=6,1,IF(R3=7,2,0)))</f>
        <v>0</v>
      </c>
      <c r="S2" s="51">
        <f>_xlfn.IFERROR(IF(Q2+R2&gt;0,1,0),0)</f>
        <v>1</v>
      </c>
      <c r="T2" s="50">
        <f>IF(T3+U3&lt;1,"",IF(T3=6,1,IF(T3=7,2,0)))</f>
        <v>1</v>
      </c>
      <c r="U2" s="50">
        <f>IF(T3+U3&lt;1,"",IF(U3=6,1,IF(U3=7,2,0)))</f>
        <v>1</v>
      </c>
      <c r="V2" s="51">
        <f>_xlfn.IFERROR(IF(T2+U2&gt;0,1,0),0)</f>
        <v>1</v>
      </c>
      <c r="W2" s="50">
        <f>IF(W3+X3&lt;1,"",IF(W3=6,1,IF(W3=7,2,0)))</f>
        <v>0</v>
      </c>
      <c r="X2" s="50">
        <f>IF(W3+X3&lt;1,"",IF(X3=6,1,IF(X3=7,2,0)))</f>
        <v>2</v>
      </c>
      <c r="Y2" s="52">
        <f>_xlfn.IFERROR(IF(W2+X2&gt;0,1,0),0)</f>
        <v>1</v>
      </c>
      <c r="Z2" s="50">
        <f>IF(Z3+AA3&lt;1,"",IF(Z3=6,1,IF(Z3=7,2,0)))</f>
        <v>2</v>
      </c>
      <c r="AA2" s="50">
        <f>IF(Z3+AA3&lt;1,"",IF(AA3=6,1,IF(AA3=7,2,0)))</f>
        <v>0</v>
      </c>
      <c r="AB2" s="51">
        <f>_xlfn.IFERROR(IF(Z2+AA2&gt;0,1,0),0)</f>
        <v>1</v>
      </c>
      <c r="AC2" s="50">
        <f>IF(AC3+AD3&lt;1,"",IF(AC3=6,1,IF(AC3=7,2,0)))</f>
        <v>2</v>
      </c>
      <c r="AD2" s="50">
        <f>IF(AC3+AD3&lt;1,"",IF(AD3=6,1,IF(AD3=7,2,0)))</f>
        <v>0</v>
      </c>
      <c r="AE2" s="51">
        <f>_xlfn.IFERROR(IF(AC2+AD2&gt;0,1,0),0)</f>
        <v>1</v>
      </c>
      <c r="AF2" s="50">
        <f>IF(AF3+AG3&lt;1,"",IF(AF3=6,1,IF(AF3=7,2,0)))</f>
        <v>2</v>
      </c>
      <c r="AG2" s="50">
        <f>IF(AF3+AG3&lt;1,"",IF(AG3=6,1,IF(AG3=7,2,0)))</f>
        <v>0</v>
      </c>
      <c r="AH2" s="51">
        <f>_xlfn.IFERROR(IF(AF2+AG2&gt;0,1,0),0)</f>
        <v>1</v>
      </c>
      <c r="AI2" s="50">
        <f>IF(AI3+AJ3&lt;1,"",IF(AI3=6,1,IF(AI3=7,2,0)))</f>
        <v>2</v>
      </c>
      <c r="AJ2" s="50">
        <f>IF(AI3+AJ3&lt;1,"",IF(AJ3=6,1,IF(AJ3=7,2,0)))</f>
        <v>0</v>
      </c>
      <c r="AK2" s="51">
        <f>_xlfn.IFERROR(IF(AI2+AJ2&gt;0,1,0),0)</f>
        <v>1</v>
      </c>
      <c r="AL2" s="50">
        <f>IF(AL3+AM3&lt;1,"",IF(AL3=6,1,IF(AL3=7,2,0)))</f>
        <v>0</v>
      </c>
      <c r="AM2" s="50">
        <f>IF(AL3+AM3&lt;1,"",IF(AM3=6,1,IF(AM3=7,2,0)))</f>
        <v>2</v>
      </c>
      <c r="AN2" s="51">
        <f>_xlfn.IFERROR(IF(AL2+AM2&gt;0,1,0),0)</f>
        <v>1</v>
      </c>
      <c r="AO2" s="50">
        <f>IF(AO3+AP3&lt;1,"",IF(AO3=6,1,IF(AO3=7,2,0)))</f>
        <v>0</v>
      </c>
      <c r="AP2" s="50">
        <f>IF(AO3+AP3&lt;1,"",IF(AP3=6,1,IF(AP3=7,2,0)))</f>
        <v>2</v>
      </c>
      <c r="AQ2" s="51">
        <f>_xlfn.IFERROR(IF(AO2+AP2&gt;0,1,0),0)</f>
        <v>1</v>
      </c>
      <c r="AR2" s="50">
        <f>IF(AR3+AS3&lt;1,"",IF(AR3=6,1,IF(AR3=7,2,0)))</f>
        <v>2</v>
      </c>
      <c r="AS2" s="50">
        <f>IF(AR3+AS3&lt;1,"",IF(AS3=6,1,IF(AS3=7,2,0)))</f>
        <v>0</v>
      </c>
      <c r="AT2" s="51">
        <f>_xlfn.IFERROR(IF(AR2+AS2&gt;0,1,0),0)</f>
        <v>1</v>
      </c>
      <c r="AU2" s="50">
        <f>IF(AU3+AV3&lt;1,"",IF(AU3=6,1,IF(AU3=7,2,0)))</f>
        <v>0</v>
      </c>
      <c r="AV2" s="50">
        <f>IF(AU3+AV3&lt;1,"",IF(AV3=6,1,IF(AV3=7,2,0)))</f>
        <v>2</v>
      </c>
      <c r="AW2" s="36">
        <f>_xlfn.IFERROR(IF(AU2+AV2&gt;0,1,0),0)</f>
        <v>1</v>
      </c>
      <c r="AX2" s="31">
        <f>_xlfn.RANK.EQ(BK2,$BK$2:$BK$19)</f>
        <v>2</v>
      </c>
      <c r="AY2" s="24">
        <f>D2+G2+J2+M2+P2+S2+V2+Y2+AB2+AE2+AH2+AK2+AN2+AQ2+AT2+AW2</f>
        <v>16</v>
      </c>
      <c r="AZ2" s="30"/>
      <c r="BA2" s="25">
        <f>SUM(B2,E2,H2,K2,N2,Q2,T2,W2,Z2,BZ2,AC2,AF2,AI2,AL2,AO2,AR2,AU2)</f>
        <v>23</v>
      </c>
      <c r="BB2" s="26" t="s">
        <v>4</v>
      </c>
      <c r="BC2" s="25">
        <f>SUM(C2,F2,I2,L2,O2,R2,U2,X2,AA2,AD2,AG2,AJ2,AM2,AP2,AS2,AV2)</f>
        <v>9</v>
      </c>
      <c r="BD2" s="25"/>
      <c r="BE2" s="25">
        <f>B3+E3+H3+K3+N3+Q3+T3+W3+Z3+AC3+AF3+AI3+AL3+AO3+AR3+AU3</f>
        <v>100</v>
      </c>
      <c r="BF2" s="26" t="s">
        <v>4</v>
      </c>
      <c r="BG2" s="25">
        <f>C3+F3+I3+L3+O3+R3+U3+X3+AA3+AD3+AG3+AJ3+AM3+AP3+AS3+AV3</f>
        <v>69</v>
      </c>
      <c r="BH2" s="25"/>
      <c r="BI2" s="37">
        <f>BE2-BG2</f>
        <v>31</v>
      </c>
      <c r="BK2">
        <f>BA2+(BI2/1000)+(BE2/10000)</f>
        <v>23.041</v>
      </c>
      <c r="BM2" t="str">
        <f>A2</f>
        <v>Iglo II</v>
      </c>
    </row>
    <row r="3" spans="1:61" ht="18" customHeight="1" thickBot="1">
      <c r="A3" s="335"/>
      <c r="B3" s="49">
        <v>7</v>
      </c>
      <c r="C3" s="49">
        <v>3</v>
      </c>
      <c r="D3" s="47"/>
      <c r="E3" s="49">
        <v>7</v>
      </c>
      <c r="F3" s="49">
        <v>4</v>
      </c>
      <c r="G3" s="47"/>
      <c r="H3" s="49">
        <v>7</v>
      </c>
      <c r="I3" s="49">
        <v>3</v>
      </c>
      <c r="J3" s="47"/>
      <c r="K3" s="49">
        <v>7</v>
      </c>
      <c r="L3" s="49">
        <v>4</v>
      </c>
      <c r="M3" s="47"/>
      <c r="N3" s="49">
        <v>7</v>
      </c>
      <c r="O3" s="49">
        <v>4</v>
      </c>
      <c r="P3" s="47"/>
      <c r="Q3" s="49">
        <v>7</v>
      </c>
      <c r="R3" s="49">
        <v>2</v>
      </c>
      <c r="S3" s="47"/>
      <c r="T3" s="49">
        <v>6</v>
      </c>
      <c r="U3" s="49">
        <v>6</v>
      </c>
      <c r="V3" s="47"/>
      <c r="W3" s="49">
        <v>4</v>
      </c>
      <c r="X3" s="49">
        <v>7</v>
      </c>
      <c r="Y3" s="48"/>
      <c r="Z3" s="49">
        <v>7</v>
      </c>
      <c r="AA3" s="49">
        <v>3</v>
      </c>
      <c r="AB3" s="47"/>
      <c r="AC3" s="49">
        <v>7</v>
      </c>
      <c r="AD3" s="49">
        <v>1</v>
      </c>
      <c r="AE3" s="47"/>
      <c r="AF3" s="49">
        <v>7</v>
      </c>
      <c r="AG3" s="49">
        <v>3</v>
      </c>
      <c r="AH3" s="47"/>
      <c r="AI3" s="49">
        <v>7</v>
      </c>
      <c r="AJ3" s="49">
        <v>5</v>
      </c>
      <c r="AK3" s="47"/>
      <c r="AL3" s="49">
        <v>3</v>
      </c>
      <c r="AM3" s="49">
        <v>7</v>
      </c>
      <c r="AN3" s="47"/>
      <c r="AO3" s="49">
        <v>5</v>
      </c>
      <c r="AP3" s="49">
        <v>7</v>
      </c>
      <c r="AQ3" s="47"/>
      <c r="AR3" s="49">
        <v>7</v>
      </c>
      <c r="AS3" s="49">
        <v>3</v>
      </c>
      <c r="AT3" s="47"/>
      <c r="AU3" s="49">
        <v>5</v>
      </c>
      <c r="AV3" s="49">
        <v>7</v>
      </c>
      <c r="AW3" s="39"/>
      <c r="AX3" s="31"/>
      <c r="AY3" s="38"/>
      <c r="AZ3" s="30"/>
      <c r="BA3" s="40"/>
      <c r="BB3" s="40"/>
      <c r="BC3" s="40"/>
      <c r="BD3" s="40"/>
      <c r="BE3" s="40"/>
      <c r="BF3" s="40"/>
      <c r="BG3" s="40"/>
      <c r="BH3" s="40"/>
      <c r="BI3" s="41"/>
    </row>
    <row r="4" spans="1:65" ht="18" customHeight="1">
      <c r="A4" s="334" t="s">
        <v>19</v>
      </c>
      <c r="B4" s="29">
        <f>IF(B5+C5&lt;1,"",IF(B5=6,1,IF(B5=7,2,0)))</f>
        <v>0</v>
      </c>
      <c r="C4" s="50">
        <f>IF(B5+C5&lt;1,"",IF(C5=6,1,IF(C5=7,2,0)))</f>
        <v>2</v>
      </c>
      <c r="D4" s="51">
        <f>_xlfn.IFERROR(IF(B4+C4&gt;0,1,0),0)</f>
        <v>1</v>
      </c>
      <c r="E4" s="50">
        <f>IF(E5+F5&lt;1,"",IF(E5=6,1,IF(E5=7,2,0)))</f>
        <v>2</v>
      </c>
      <c r="F4" s="50">
        <f>IF(E5+F5&lt;1,"",IF(F5=6,1,IF(F5=7,2,0)))</f>
        <v>0</v>
      </c>
      <c r="G4" s="51">
        <f>_xlfn.IFERROR(IF(E4+F4&gt;0,1,0),0)</f>
        <v>1</v>
      </c>
      <c r="H4" s="50">
        <f>IF(H5+I5&lt;1,"",IF(H5=6,1,IF(H5=7,2,0)))</f>
        <v>0</v>
      </c>
      <c r="I4" s="50">
        <f>IF(H5+I5&lt;1,"",IF(I5=6,1,IF(I5=7,2,0)))</f>
        <v>2</v>
      </c>
      <c r="J4" s="51">
        <f>_xlfn.IFERROR(IF(H4+I4&gt;0,1,0),0)</f>
        <v>1</v>
      </c>
      <c r="K4" s="50">
        <f>IF(K5+L5&lt;1,"",IF(K5=6,1,IF(K5=7,2,0)))</f>
        <v>2</v>
      </c>
      <c r="L4" s="50">
        <f>IF(K5+L5&lt;1,"",IF(L5=6,1,IF(L5=7,2,0)))</f>
        <v>0</v>
      </c>
      <c r="M4" s="51">
        <f>_xlfn.IFERROR(IF(K4+L4&gt;0,1,0),0)</f>
        <v>1</v>
      </c>
      <c r="N4" s="50">
        <f>IF(N5+O5&lt;1,"",IF(N5=6,1,IF(N5=7,2,0)))</f>
        <v>2</v>
      </c>
      <c r="O4" s="50">
        <f>IF(N5+O5&lt;1,"",IF(O5=6,1,IF(O5=7,2,0)))</f>
        <v>0</v>
      </c>
      <c r="P4" s="51">
        <f>_xlfn.IFERROR(IF(N4+O4&gt;0,1,0),0)</f>
        <v>1</v>
      </c>
      <c r="Q4" s="50">
        <f>IF(Q5+R5&lt;1,"",IF(Q5=6,1,IF(Q5=7,2,0)))</f>
        <v>2</v>
      </c>
      <c r="R4" s="50">
        <f>IF(Q5+R5&lt;1,"",IF(R5=6,1,IF(R5=7,2,0)))</f>
        <v>0</v>
      </c>
      <c r="S4" s="51">
        <f>_xlfn.IFERROR(IF(Q4+R4&gt;0,1,0),0)</f>
        <v>1</v>
      </c>
      <c r="T4" s="50">
        <f>IF(T5+U5&lt;1,"",IF(T5=6,1,IF(T5=7,2,0)))</f>
        <v>1</v>
      </c>
      <c r="U4" s="50">
        <f>IF(T5+U5&lt;1,"",IF(U5=6,1,IF(U5=7,2,0)))</f>
        <v>1</v>
      </c>
      <c r="V4" s="51">
        <f>_xlfn.IFERROR(IF(T4+U4&gt;0,1,0),0)</f>
        <v>1</v>
      </c>
      <c r="W4" s="50">
        <f>IF(W5+X5&lt;1,"",IF(W5=6,1,IF(W5=7,2,0)))</f>
        <v>1</v>
      </c>
      <c r="X4" s="50">
        <f>IF(W5+X5&lt;1,"",IF(X5=6,1,IF(X5=7,2,0)))</f>
        <v>1</v>
      </c>
      <c r="Y4" s="52">
        <f>_xlfn.IFERROR(IF(W4+X4&gt;0,1,0),0)</f>
        <v>1</v>
      </c>
      <c r="Z4" s="50">
        <f>IF(Z5+AA5&lt;1,"",IF(Z5=6,1,IF(Z5=7,2,0)))</f>
        <v>1</v>
      </c>
      <c r="AA4" s="50">
        <f>IF(Z5+AA5&lt;1,"",IF(AA5=6,1,IF(AA5=7,2,0)))</f>
        <v>1</v>
      </c>
      <c r="AB4" s="51">
        <f>_xlfn.IFERROR(IF(Z4+AA4&gt;0,1,0),0)</f>
        <v>1</v>
      </c>
      <c r="AC4" s="50">
        <f>IF(AC5+AD5&lt;1,"",IF(AC5=6,1,IF(AC5=7,2,0)))</f>
        <v>0</v>
      </c>
      <c r="AD4" s="50">
        <f>IF(AC5+AD5&lt;1,"",IF(AD5=6,1,IF(AD5=7,2,0)))</f>
        <v>2</v>
      </c>
      <c r="AE4" s="51">
        <f>_xlfn.IFERROR(IF(AC4+AD4&gt;0,1,0),0)</f>
        <v>1</v>
      </c>
      <c r="AF4" s="50">
        <f>IF(AF5+AG5&lt;1,"",IF(AF5=6,1,IF(AF5=7,2,0)))</f>
        <v>1</v>
      </c>
      <c r="AG4" s="50">
        <f>IF(AF5+AG5&lt;1,"",IF(AG5=6,1,IF(AG5=7,2,0)))</f>
        <v>1</v>
      </c>
      <c r="AH4" s="51">
        <f>_xlfn.IFERROR(IF(AF4+AG4&gt;0,1,0),0)</f>
        <v>1</v>
      </c>
      <c r="AI4" s="50">
        <f>IF(AI5+AJ5&lt;1,"",IF(AI5=6,1,IF(AI5=7,2,0)))</f>
        <v>0</v>
      </c>
      <c r="AJ4" s="50">
        <f>IF(AI5+AJ5&lt;1,"",IF(AJ5=6,1,IF(AJ5=7,2,0)))</f>
        <v>2</v>
      </c>
      <c r="AK4" s="51">
        <f>_xlfn.IFERROR(IF(AI4+AJ4&gt;0,1,0),0)</f>
        <v>1</v>
      </c>
      <c r="AL4" s="50">
        <f>IF(AL5+AM5&lt;1,"",IF(AL5=6,1,IF(AL5=7,2,0)))</f>
        <v>0</v>
      </c>
      <c r="AM4" s="50">
        <f>IF(AL5+AM5&lt;1,"",IF(AM5=6,1,IF(AM5=7,2,0)))</f>
        <v>2</v>
      </c>
      <c r="AN4" s="51">
        <f>_xlfn.IFERROR(IF(AL4+AM4&gt;0,1,0),0)</f>
        <v>1</v>
      </c>
      <c r="AO4" s="50">
        <f>IF(AO5+AP5&lt;1,"",IF(AO5=6,1,IF(AO5=7,2,0)))</f>
        <v>1</v>
      </c>
      <c r="AP4" s="50">
        <f>IF(AO5+AP5&lt;1,"",IF(AP5=6,1,IF(AP5=7,2,0)))</f>
        <v>1</v>
      </c>
      <c r="AQ4" s="51">
        <f>_xlfn.IFERROR(IF(AO4+AP4&gt;0,1,0),0)</f>
        <v>1</v>
      </c>
      <c r="AR4" s="50">
        <f>IF(AR5+AS5&lt;1,"",IF(AR5=6,1,IF(AR5=7,2,0)))</f>
        <v>0</v>
      </c>
      <c r="AS4" s="50">
        <f>IF(AR5+AS5&lt;1,"",IF(AS5=6,1,IF(AS5=7,2,0)))</f>
        <v>2</v>
      </c>
      <c r="AT4" s="51">
        <f>_xlfn.IFERROR(IF(AR4+AS4&gt;0,1,0),0)</f>
        <v>1</v>
      </c>
      <c r="AU4" s="50">
        <f>IF(AU5+AV5&lt;1,"",IF(AU5=6,1,IF(AU5=7,2,0)))</f>
        <v>2</v>
      </c>
      <c r="AV4" s="50">
        <f>IF(AU5+AV5&lt;1,"",IF(AV5=6,1,IF(AV5=7,2,0)))</f>
        <v>0</v>
      </c>
      <c r="AW4" s="36">
        <f>_xlfn.IFERROR(IF(AU4+AV4&gt;0,1,0),0)</f>
        <v>1</v>
      </c>
      <c r="AX4" s="31">
        <f>_xlfn.RANK.EQ(BK4,$BK$2:$BK$19)</f>
        <v>5</v>
      </c>
      <c r="AY4" s="24">
        <f>D4+G4+J4+M4+P4+S4+V4+Y4+AB4+AE4+AH4+AK4+AN4+AQ4+AT4+AW4</f>
        <v>16</v>
      </c>
      <c r="AZ4" s="30"/>
      <c r="BA4" s="25">
        <f>SUM(B4,E4,H4,K4,N4,Q4,T4,W4,Z4,AC4,AF4,AI4,AL4,AO4,AR4,AU4)</f>
        <v>15</v>
      </c>
      <c r="BB4" s="26" t="s">
        <v>4</v>
      </c>
      <c r="BC4" s="25">
        <f>SUM(C4,F4,I4,L4,O4,R4,U4,X4,AA4,AD4,AG4,AJ4,AM4,AP4,AS4,AV4)</f>
        <v>17</v>
      </c>
      <c r="BD4" s="25"/>
      <c r="BE4" s="25">
        <f>B5+E5+H5+K5+N5+Q5+T5+W5+Z5+AC5+AF5+AI5+AL5+AO5+AR5+AU5</f>
        <v>80</v>
      </c>
      <c r="BF4" s="26" t="s">
        <v>4</v>
      </c>
      <c r="BG4" s="25">
        <f>C5+F5+I5+L5+O5+R5+U5+X5+AA5+AD5+AG5+AJ5+AM5+AP5+AS5+AV5</f>
        <v>91</v>
      </c>
      <c r="BH4" s="25"/>
      <c r="BI4" s="37">
        <f>BE4-BG4</f>
        <v>-11</v>
      </c>
      <c r="BK4">
        <f>BA4+(BI4/1000)+(BE4/10000)</f>
        <v>14.997</v>
      </c>
      <c r="BM4" t="str">
        <f>A4</f>
        <v>Post I</v>
      </c>
    </row>
    <row r="5" spans="1:61" ht="18" customHeight="1" thickBot="1">
      <c r="A5" s="335"/>
      <c r="B5" s="49">
        <v>3</v>
      </c>
      <c r="C5" s="49">
        <v>7</v>
      </c>
      <c r="D5" s="47"/>
      <c r="E5" s="49">
        <v>7</v>
      </c>
      <c r="F5" s="49">
        <v>2</v>
      </c>
      <c r="G5" s="47"/>
      <c r="H5" s="49">
        <v>4</v>
      </c>
      <c r="I5" s="49">
        <v>7</v>
      </c>
      <c r="J5" s="47"/>
      <c r="K5" s="49">
        <v>7</v>
      </c>
      <c r="L5" s="49">
        <v>2</v>
      </c>
      <c r="M5" s="47"/>
      <c r="N5" s="49">
        <v>7</v>
      </c>
      <c r="O5" s="49">
        <v>5</v>
      </c>
      <c r="P5" s="47"/>
      <c r="Q5" s="49">
        <v>7</v>
      </c>
      <c r="R5" s="49">
        <v>5</v>
      </c>
      <c r="S5" s="47"/>
      <c r="T5" s="49">
        <v>6</v>
      </c>
      <c r="U5" s="49">
        <v>6</v>
      </c>
      <c r="V5" s="47"/>
      <c r="W5" s="49">
        <v>6</v>
      </c>
      <c r="X5" s="49">
        <v>6</v>
      </c>
      <c r="Y5" s="48"/>
      <c r="Z5" s="49">
        <v>6</v>
      </c>
      <c r="AA5" s="49">
        <v>6</v>
      </c>
      <c r="AB5" s="47"/>
      <c r="AC5" s="49">
        <v>1</v>
      </c>
      <c r="AD5" s="49">
        <v>7</v>
      </c>
      <c r="AE5" s="47"/>
      <c r="AF5" s="49">
        <v>6</v>
      </c>
      <c r="AG5" s="49">
        <v>6</v>
      </c>
      <c r="AH5" s="47"/>
      <c r="AI5" s="49">
        <v>4</v>
      </c>
      <c r="AJ5" s="49">
        <v>7</v>
      </c>
      <c r="AK5" s="47"/>
      <c r="AL5" s="49">
        <v>1</v>
      </c>
      <c r="AM5" s="49">
        <v>7</v>
      </c>
      <c r="AN5" s="47"/>
      <c r="AO5" s="49">
        <v>6</v>
      </c>
      <c r="AP5" s="49">
        <v>6</v>
      </c>
      <c r="AQ5" s="47"/>
      <c r="AR5" s="49">
        <v>2</v>
      </c>
      <c r="AS5" s="49">
        <v>7</v>
      </c>
      <c r="AT5" s="47"/>
      <c r="AU5" s="49">
        <v>7</v>
      </c>
      <c r="AV5" s="49">
        <v>5</v>
      </c>
      <c r="AW5" s="39"/>
      <c r="AX5" s="31"/>
      <c r="AY5" s="38"/>
      <c r="AZ5" s="30"/>
      <c r="BA5" s="40"/>
      <c r="BB5" s="42"/>
      <c r="BC5" s="40"/>
      <c r="BD5" s="40"/>
      <c r="BE5" s="40"/>
      <c r="BF5" s="40"/>
      <c r="BG5" s="40"/>
      <c r="BH5" s="40"/>
      <c r="BI5" s="41"/>
    </row>
    <row r="6" spans="1:65" ht="18" customHeight="1">
      <c r="A6" s="334" t="s">
        <v>20</v>
      </c>
      <c r="B6" s="29">
        <f>IF(B7+C7&lt;1,"",IF(B7=6,1,IF(B7=7,2,0)))</f>
        <v>0</v>
      </c>
      <c r="C6" s="50">
        <f>IF(B7+C7&lt;1,"",IF(C7=6,1,IF(C7=7,2,0)))</f>
        <v>2</v>
      </c>
      <c r="D6" s="51">
        <f>_xlfn.IFERROR(IF(B6+C6&gt;0,1,0),0)</f>
        <v>1</v>
      </c>
      <c r="E6" s="50">
        <f>IF(E7+F7&lt;1,"",IF(E7=6,1,IF(E7=7,2,0)))</f>
        <v>2</v>
      </c>
      <c r="F6" s="50">
        <f>IF(E7+F7&lt;1,"",IF(F7=6,1,IF(F7=7,2,0)))</f>
        <v>0</v>
      </c>
      <c r="G6" s="51">
        <f>_xlfn.IFERROR(IF(E6+F6&gt;0,1,0),0)</f>
        <v>1</v>
      </c>
      <c r="H6" s="50">
        <f>IF(H7+I7&lt;1,"",IF(H7=6,1,IF(H7=7,2,0)))</f>
        <v>2</v>
      </c>
      <c r="I6" s="50">
        <f>IF(H7+I7&lt;1,"",IF(I7=6,1,IF(I7=7,2,0)))</f>
        <v>0</v>
      </c>
      <c r="J6" s="51">
        <f>_xlfn.IFERROR(IF(H6+I6&gt;0,1,0),0)</f>
        <v>1</v>
      </c>
      <c r="K6" s="50">
        <f>IF(K7+L7&lt;1,"",IF(K7=6,1,IF(K7=7,2,0)))</f>
        <v>0</v>
      </c>
      <c r="L6" s="50">
        <f>IF(K7+L7&lt;1,"",IF(L7=6,1,IF(L7=7,2,0)))</f>
        <v>2</v>
      </c>
      <c r="M6" s="51">
        <f>_xlfn.IFERROR(IF(K6+L6&gt;0,1,0),0)</f>
        <v>1</v>
      </c>
      <c r="N6" s="50">
        <f>IF(N7+O7&lt;1,"",IF(N7=6,1,IF(N7=7,2,0)))</f>
        <v>0</v>
      </c>
      <c r="O6" s="50">
        <f>IF(N7+O7&lt;1,"",IF(O7=6,1,IF(O7=7,2,0)))</f>
        <v>2</v>
      </c>
      <c r="P6" s="51">
        <f>_xlfn.IFERROR(IF(N6+O6&gt;0,1,0),0)</f>
        <v>1</v>
      </c>
      <c r="Q6" s="50">
        <f>IF(Q7+R7&lt;1,"",IF(Q7=6,1,IF(Q7=7,2,0)))</f>
        <v>2</v>
      </c>
      <c r="R6" s="50">
        <f>IF(Q7+R7&lt;1,"",IF(R7=6,1,IF(R7=7,2,0)))</f>
        <v>0</v>
      </c>
      <c r="S6" s="51">
        <f>_xlfn.IFERROR(IF(Q6+R6&gt;0,1,0),0)</f>
        <v>1</v>
      </c>
      <c r="T6" s="50">
        <f>IF(T7+U7&lt;1,"",IF(T7=6,1,IF(T7=7,2,0)))</f>
        <v>2</v>
      </c>
      <c r="U6" s="50">
        <f>IF(T7+U7&lt;1,"",IF(U7=6,1,IF(U7=7,2,0)))</f>
        <v>0</v>
      </c>
      <c r="V6" s="51">
        <f>_xlfn.IFERROR(IF(T6+U6&gt;0,1,0),0)</f>
        <v>1</v>
      </c>
      <c r="W6" s="50">
        <f>IF(W7+X7&lt;1,"",IF(W7=6,1,IF(W7=7,2,0)))</f>
        <v>1</v>
      </c>
      <c r="X6" s="50">
        <f>IF(W7+X7&lt;1,"",IF(X7=6,1,IF(X7=7,2,0)))</f>
        <v>1</v>
      </c>
      <c r="Y6" s="52">
        <f>_xlfn.IFERROR(IF(W6+X6&gt;0,1,0),0)</f>
        <v>1</v>
      </c>
      <c r="Z6" s="50">
        <f>IF(Z7+AA7&lt;1,"",IF(Z7=6,1,IF(Z7=7,2,0)))</f>
        <v>1</v>
      </c>
      <c r="AA6" s="50">
        <f>IF(Z7+AA7&lt;1,"",IF(AA7=6,1,IF(AA7=7,2,0)))</f>
        <v>1</v>
      </c>
      <c r="AB6" s="51">
        <f>_xlfn.IFERROR(IF(Z6+AA6&gt;0,1,0),0)</f>
        <v>1</v>
      </c>
      <c r="AC6" s="50">
        <f>IF(AC7+AD7&lt;1,"",IF(AC7=6,1,IF(AC7=7,2,0)))</f>
        <v>0</v>
      </c>
      <c r="AD6" s="50">
        <f>IF(AC7+AD7&lt;1,"",IF(AD7=6,1,IF(AD7=7,2,0)))</f>
        <v>2</v>
      </c>
      <c r="AE6" s="51">
        <f>_xlfn.IFERROR(IF(AC6+AD6&gt;0,1,0),0)</f>
        <v>1</v>
      </c>
      <c r="AF6" s="50">
        <f>IF(AF7+AG7&lt;1,"",IF(AF7=6,1,IF(AF7=7,2,0)))</f>
        <v>2</v>
      </c>
      <c r="AG6" s="50">
        <f>IF(AF7+AG7&lt;1,"",IF(AG7=6,1,IF(AG7=7,2,0)))</f>
        <v>0</v>
      </c>
      <c r="AH6" s="51">
        <f>_xlfn.IFERROR(IF(AF6+AG6&gt;0,1,0),0)</f>
        <v>1</v>
      </c>
      <c r="AI6" s="50">
        <f>IF(AI7+AJ7&lt;1,"",IF(AI7=6,1,IF(AI7=7,2,0)))</f>
        <v>2</v>
      </c>
      <c r="AJ6" s="50">
        <f>IF(AI7+AJ7&lt;1,"",IF(AJ7=6,1,IF(AJ7=7,2,0)))</f>
        <v>0</v>
      </c>
      <c r="AK6" s="51">
        <f>_xlfn.IFERROR(IF(AI6+AJ6&gt;0,1,0),0)</f>
        <v>1</v>
      </c>
      <c r="AL6" s="50">
        <f>IF(AL7+AM7&lt;1,"",IF(AL7=6,1,IF(AL7=7,2,0)))</f>
        <v>0</v>
      </c>
      <c r="AM6" s="50">
        <f>IF(AL7+AM7&lt;1,"",IF(AM7=6,1,IF(AM7=7,2,0)))</f>
        <v>2</v>
      </c>
      <c r="AN6" s="51">
        <f>_xlfn.IFERROR(IF(AL6+AM6&gt;0,1,0),0)</f>
        <v>1</v>
      </c>
      <c r="AO6" s="50">
        <f>IF(AO7+AP7&lt;1,"",IF(AO7=6,1,IF(AO7=7,2,0)))</f>
        <v>2</v>
      </c>
      <c r="AP6" s="50">
        <f>IF(AO7+AP7&lt;1,"",IF(AP7=6,1,IF(AP7=7,2,0)))</f>
        <v>0</v>
      </c>
      <c r="AQ6" s="51">
        <f>_xlfn.IFERROR(IF(AO6+AP6&gt;0,1,0),0)</f>
        <v>1</v>
      </c>
      <c r="AR6" s="50">
        <f>IF(AR7+AS7&lt;1,"",IF(AR7=6,1,IF(AR7=7,2,0)))</f>
        <v>2</v>
      </c>
      <c r="AS6" s="50">
        <f>IF(AR7+AS7&lt;1,"",IF(AS7=6,1,IF(AS7=7,2,0)))</f>
        <v>0</v>
      </c>
      <c r="AT6" s="51">
        <f>_xlfn.IFERROR(IF(AR6+AS6&gt;0,1,0),0)</f>
        <v>1</v>
      </c>
      <c r="AU6" s="50">
        <f>IF(AU7+AV7&lt;1,"",IF(AU7=6,1,IF(AU7=7,2,0)))</f>
        <v>2</v>
      </c>
      <c r="AV6" s="50">
        <f>IF(AU7+AV7&lt;1,"",IF(AV7=6,1,IF(AV7=7,2,0)))</f>
        <v>0</v>
      </c>
      <c r="AW6" s="36">
        <f>_xlfn.IFERROR(IF(AU6+AV6&gt;0,1,0),0)</f>
        <v>1</v>
      </c>
      <c r="AX6" s="31">
        <f>_xlfn.RANK.EQ(BK6,$BK$2:$BK$19)</f>
        <v>3</v>
      </c>
      <c r="AY6" s="24">
        <f>D6+G6+J6+M6+P6+S6+V6+Y6+AB6+AE6+AH6+AK6+AN6+AQ6+AT6+AW6</f>
        <v>16</v>
      </c>
      <c r="AZ6" s="30"/>
      <c r="BA6" s="25">
        <f>SUM(B6,E6,H6,K6,N6,Q6,T6,W6,Z6,AC6,AF6,AI6,AL6,AO6,AR6,AU6)</f>
        <v>20</v>
      </c>
      <c r="BB6" s="26" t="s">
        <v>4</v>
      </c>
      <c r="BC6" s="25">
        <f>SUM(C6,F6,I6,L6,O6,R6,U6,X6,AA6,AD6,AG6,AJ6,AM6,AP6,AS6,AV6)</f>
        <v>12</v>
      </c>
      <c r="BD6" s="25"/>
      <c r="BE6" s="25">
        <f>B7+E7+H7+K7+N7+Q7+T7+W7+Z7+AC7+AF7+AI7+AL7+AO7+AR7+AU7</f>
        <v>92</v>
      </c>
      <c r="BF6" s="26" t="s">
        <v>4</v>
      </c>
      <c r="BG6" s="25">
        <f>C7+F7+I7+L7+O7+R7+U7+X7+AA7+AD7+AG7+AJ7+AM7+AP7+AS7+AV7</f>
        <v>72</v>
      </c>
      <c r="BH6" s="25"/>
      <c r="BI6" s="37">
        <f>BE6-BG6</f>
        <v>20</v>
      </c>
      <c r="BK6">
        <f>BA6+(BI6/1000)+(BE6/10000)</f>
        <v>20.0292</v>
      </c>
      <c r="BM6" t="str">
        <f>A6</f>
        <v>Polizei II</v>
      </c>
    </row>
    <row r="7" spans="1:61" ht="18" customHeight="1" thickBot="1">
      <c r="A7" s="335"/>
      <c r="B7" s="49">
        <v>4</v>
      </c>
      <c r="C7" s="49">
        <v>7</v>
      </c>
      <c r="D7" s="47"/>
      <c r="E7" s="49">
        <v>7</v>
      </c>
      <c r="F7" s="49">
        <v>2</v>
      </c>
      <c r="G7" s="47"/>
      <c r="H7" s="49">
        <v>7</v>
      </c>
      <c r="I7" s="49">
        <v>4</v>
      </c>
      <c r="J7" s="47"/>
      <c r="K7" s="49">
        <v>4</v>
      </c>
      <c r="L7" s="49">
        <v>7</v>
      </c>
      <c r="M7" s="47"/>
      <c r="N7" s="49">
        <v>5</v>
      </c>
      <c r="O7" s="49">
        <v>7</v>
      </c>
      <c r="P7" s="47"/>
      <c r="Q7" s="49">
        <v>7</v>
      </c>
      <c r="R7" s="49">
        <v>5</v>
      </c>
      <c r="S7" s="47"/>
      <c r="T7" s="49">
        <v>7</v>
      </c>
      <c r="U7" s="49">
        <v>3</v>
      </c>
      <c r="V7" s="47"/>
      <c r="W7" s="49">
        <v>6</v>
      </c>
      <c r="X7" s="49">
        <v>6</v>
      </c>
      <c r="Y7" s="48"/>
      <c r="Z7" s="49">
        <v>6</v>
      </c>
      <c r="AA7" s="49">
        <v>6</v>
      </c>
      <c r="AB7" s="47"/>
      <c r="AC7" s="49">
        <v>2</v>
      </c>
      <c r="AD7" s="49">
        <v>7</v>
      </c>
      <c r="AE7" s="47"/>
      <c r="AF7" s="49">
        <v>7</v>
      </c>
      <c r="AG7" s="49">
        <v>4</v>
      </c>
      <c r="AH7" s="47"/>
      <c r="AI7" s="49">
        <v>7</v>
      </c>
      <c r="AJ7" s="49">
        <v>1</v>
      </c>
      <c r="AK7" s="47"/>
      <c r="AL7" s="49">
        <v>2</v>
      </c>
      <c r="AM7" s="49">
        <v>7</v>
      </c>
      <c r="AN7" s="47"/>
      <c r="AO7" s="49">
        <v>7</v>
      </c>
      <c r="AP7" s="49">
        <v>3</v>
      </c>
      <c r="AQ7" s="47"/>
      <c r="AR7" s="49">
        <v>7</v>
      </c>
      <c r="AS7" s="49">
        <v>1</v>
      </c>
      <c r="AT7" s="47"/>
      <c r="AU7" s="49">
        <v>7</v>
      </c>
      <c r="AV7" s="49">
        <v>2</v>
      </c>
      <c r="AW7" s="39"/>
      <c r="AX7" s="31"/>
      <c r="AY7" s="38"/>
      <c r="AZ7" s="10"/>
      <c r="BA7" s="40"/>
      <c r="BB7" s="40"/>
      <c r="BC7" s="40"/>
      <c r="BD7" s="40"/>
      <c r="BE7" s="40"/>
      <c r="BF7" s="40"/>
      <c r="BG7" s="40"/>
      <c r="BH7" s="40"/>
      <c r="BI7" s="41"/>
    </row>
    <row r="8" spans="1:65" ht="18" customHeight="1">
      <c r="A8" s="334" t="s">
        <v>21</v>
      </c>
      <c r="B8" s="29">
        <f>IF(B9+C9&lt;1,"",IF(B9=6,1,IF(B9=7,2,0)))</f>
        <v>2</v>
      </c>
      <c r="C8" s="50">
        <f>IF(B9+C9&lt;1,"",IF(C9=6,1,IF(C9=7,2,0)))</f>
        <v>0</v>
      </c>
      <c r="D8" s="51">
        <f>_xlfn.IFERROR(IF(B8+C8&gt;0,1,0),0)</f>
        <v>1</v>
      </c>
      <c r="E8" s="50">
        <f>IF(E9+F9&lt;1,"",IF(E9=6,1,IF(E9=7,2,0)))</f>
        <v>1</v>
      </c>
      <c r="F8" s="50">
        <f>IF(E9+F9&lt;1,"",IF(F9=6,1,IF(F9=7,2,0)))</f>
        <v>1</v>
      </c>
      <c r="G8" s="51">
        <f>_xlfn.IFERROR(IF(E8+F8&gt;0,1,0),0)</f>
        <v>1</v>
      </c>
      <c r="H8" s="50">
        <f>IF(H9+I9&lt;1,"",IF(H9=6,1,IF(H9=7,2,0)))</f>
        <v>0</v>
      </c>
      <c r="I8" s="50">
        <f>IF(H9+I9&lt;1,"",IF(I9=6,1,IF(I9=7,2,0)))</f>
        <v>2</v>
      </c>
      <c r="J8" s="51">
        <f>_xlfn.IFERROR(IF(H8+I8&gt;0,1,0),0)</f>
        <v>1</v>
      </c>
      <c r="K8" s="50">
        <f>IF(K9+L9&lt;1,"",IF(K9=6,1,IF(K9=7,2,0)))</f>
        <v>0</v>
      </c>
      <c r="L8" s="50">
        <f>IF(K9+L9&lt;1,"",IF(L9=6,1,IF(L9=7,2,0)))</f>
        <v>2</v>
      </c>
      <c r="M8" s="51">
        <f>_xlfn.IFERROR(IF(K8+L8&gt;0,1,0),0)</f>
        <v>1</v>
      </c>
      <c r="N8" s="50">
        <f>IF(N9+O9&lt;1,"",IF(N9=6,1,IF(N9=7,2,0)))</f>
        <v>2</v>
      </c>
      <c r="O8" s="50">
        <f>IF(N9+O9&lt;1,"",IF(O9=6,1,IF(O9=7,2,0)))</f>
        <v>0</v>
      </c>
      <c r="P8" s="51">
        <f>_xlfn.IFERROR(IF(N8+O8&gt;0,1,0),0)</f>
        <v>1</v>
      </c>
      <c r="Q8" s="50">
        <f>IF(Q9+R9&lt;1,"",IF(Q9=6,1,IF(Q9=7,2,0)))</f>
        <v>1</v>
      </c>
      <c r="R8" s="50">
        <f>IF(Q9+R9&lt;1,"",IF(R9=6,1,IF(R9=7,2,0)))</f>
        <v>1</v>
      </c>
      <c r="S8" s="51">
        <f>_xlfn.IFERROR(IF(Q8+R8&gt;0,1,0),0)</f>
        <v>1</v>
      </c>
      <c r="T8" s="50">
        <f>IF(T9+U9&lt;1,"",IF(T9=6,1,IF(T9=7,2,0)))</f>
        <v>1</v>
      </c>
      <c r="U8" s="50">
        <f>IF(T9+U9&lt;1,"",IF(U9=6,1,IF(U9=7,2,0)))</f>
        <v>1</v>
      </c>
      <c r="V8" s="51">
        <f>_xlfn.IFERROR(IF(T8+U8&gt;0,1,0),0)</f>
        <v>1</v>
      </c>
      <c r="W8" s="50">
        <f>IF(W9+X9&lt;1,"",IF(W9=6,1,IF(W9=7,2,0)))</f>
        <v>2</v>
      </c>
      <c r="X8" s="50">
        <f>IF(W9+X9&lt;1,"",IF(X9=6,1,IF(X9=7,2,0)))</f>
        <v>0</v>
      </c>
      <c r="Y8" s="52">
        <f>_xlfn.IFERROR(IF(W8+X8&gt;0,1,0),0)</f>
        <v>1</v>
      </c>
      <c r="Z8" s="50">
        <f>IF(Z9+AA9&lt;1,"",IF(Z9=6,1,IF(Z9=7,2,0)))</f>
        <v>2</v>
      </c>
      <c r="AA8" s="50">
        <f>IF(Z9+AA9&lt;1,"",IF(AA9=6,1,IF(AA9=7,2,0)))</f>
        <v>0</v>
      </c>
      <c r="AB8" s="51">
        <f>_xlfn.IFERROR(IF(Z8+AA8&gt;0,1,0),0)</f>
        <v>1</v>
      </c>
      <c r="AC8" s="50">
        <f>IF(AC9+AD9&lt;1,"",IF(AC9=6,1,IF(AC9=7,2,0)))</f>
        <v>0</v>
      </c>
      <c r="AD8" s="50">
        <f>IF(AC9+AD9&lt;1,"",IF(AD9=6,1,IF(AD9=7,2,0)))</f>
        <v>2</v>
      </c>
      <c r="AE8" s="51">
        <f>_xlfn.IFERROR(IF(AC8+AD8&gt;0,1,0),0)</f>
        <v>1</v>
      </c>
      <c r="AF8" s="50">
        <f>IF(AF9+AG9&lt;1,"",IF(AF9=6,1,IF(AF9=7,2,0)))</f>
        <v>1</v>
      </c>
      <c r="AG8" s="50">
        <f>IF(AF9+AG9&lt;1,"",IF(AG9=6,1,IF(AG9=7,2,0)))</f>
        <v>1</v>
      </c>
      <c r="AH8" s="51">
        <f>_xlfn.IFERROR(IF(AF8+AG8&gt;0,1,0),0)</f>
        <v>1</v>
      </c>
      <c r="AI8" s="50">
        <f>IF(AI9+AJ9&lt;1,"",IF(AI9=6,1,IF(AI9=7,2,0)))</f>
        <v>2</v>
      </c>
      <c r="AJ8" s="50">
        <f>IF(AI9+AJ9&lt;1,"",IF(AJ9=6,1,IF(AJ9=7,2,0)))</f>
        <v>0</v>
      </c>
      <c r="AK8" s="51">
        <f>_xlfn.IFERROR(IF(AI8+AJ8&gt;0,1,0),0)</f>
        <v>1</v>
      </c>
      <c r="AL8" s="50">
        <f>IF(AL9+AM9&lt;1,"",IF(AL9=6,1,IF(AL9=7,2,0)))</f>
        <v>0</v>
      </c>
      <c r="AM8" s="50">
        <f>IF(AL9+AM9&lt;1,"",IF(AM9=6,1,IF(AM9=7,2,0)))</f>
        <v>2</v>
      </c>
      <c r="AN8" s="51">
        <f>_xlfn.IFERROR(IF(AL8+AM8&gt;0,1,0),0)</f>
        <v>1</v>
      </c>
      <c r="AO8" s="50">
        <f>IF(AO9+AP9&lt;1,"",IF(AO9=6,1,IF(AO9=7,2,0)))</f>
        <v>2</v>
      </c>
      <c r="AP8" s="50">
        <f>IF(AO9+AP9&lt;1,"",IF(AP9=6,1,IF(AP9=7,2,0)))</f>
        <v>0</v>
      </c>
      <c r="AQ8" s="51">
        <f>_xlfn.IFERROR(IF(AO8+AP8&gt;0,1,0),0)</f>
        <v>1</v>
      </c>
      <c r="AR8" s="50">
        <f>IF(AR9+AS9&lt;1,"",IF(AR9=6,1,IF(AR9=7,2,0)))</f>
        <v>2</v>
      </c>
      <c r="AS8" s="50">
        <f>IF(AR9+AS9&lt;1,"",IF(AS9=6,1,IF(AS9=7,2,0)))</f>
        <v>0</v>
      </c>
      <c r="AT8" s="51">
        <f>_xlfn.IFERROR(IF(AR8+AS8&gt;0,1,0),0)</f>
        <v>1</v>
      </c>
      <c r="AU8" s="50">
        <f>IF(AU9+AV9&lt;1,"",IF(AU9=6,1,IF(AU9=7,2,0)))</f>
        <v>1</v>
      </c>
      <c r="AV8" s="50">
        <f>IF(AU9+AV9&lt;1,"",IF(AV9=6,1,IF(AV9=7,2,0)))</f>
        <v>1</v>
      </c>
      <c r="AW8" s="36">
        <f>_xlfn.IFERROR(IF(AU8+AV8&gt;0,1,0),0)</f>
        <v>1</v>
      </c>
      <c r="AX8" s="31">
        <f>_xlfn.RANK.EQ(BK8,$BK$2:$BK$19)</f>
        <v>4</v>
      </c>
      <c r="AY8" s="24">
        <f>D8+G8+J8+M8+P8+S8+V8+Y8+AB8+AE8+AH8+AK8+AN8+AQ8+AT8+AW8</f>
        <v>16</v>
      </c>
      <c r="AZ8" s="30"/>
      <c r="BA8" s="25">
        <f>SUM(B8,E8,H8,K8,N8,Q8,T8,W8,Z8,AC8,AF8,AI8,AL8,AO8,AR8,AU8)</f>
        <v>19</v>
      </c>
      <c r="BB8" s="26" t="s">
        <v>4</v>
      </c>
      <c r="BC8" s="25">
        <f>SUM(C8,F8,I8,L8,O8,R8,U8,X8,AA8,AD8,AG8,AJ8,AM8,AP8,AS8,AV8)</f>
        <v>13</v>
      </c>
      <c r="BD8" s="25"/>
      <c r="BE8" s="25">
        <f>B9+E9+H9+K9+N9+Q9+T9+W9+Z9+AC9+AF9+AI9+AL9+AO9+AR9+AU9</f>
        <v>91</v>
      </c>
      <c r="BF8" s="26" t="s">
        <v>4</v>
      </c>
      <c r="BG8" s="25">
        <f>C9+F9+I9+L9+O9+R9+U9+X9+AA9+AD9+AG9+AJ9+AM9+AP9+AS9+AV9</f>
        <v>75</v>
      </c>
      <c r="BH8" s="25"/>
      <c r="BI8" s="37">
        <f>BE8-BG8</f>
        <v>16</v>
      </c>
      <c r="BK8">
        <f>BA8+(BI8/1000)+(BE8/10000)</f>
        <v>19.0251</v>
      </c>
      <c r="BM8" t="str">
        <f>A8</f>
        <v>Siemens III</v>
      </c>
    </row>
    <row r="9" spans="1:61" ht="18" customHeight="1" thickBot="1">
      <c r="A9" s="335"/>
      <c r="B9" s="49">
        <v>7</v>
      </c>
      <c r="C9" s="49">
        <v>3</v>
      </c>
      <c r="D9" s="47"/>
      <c r="E9" s="49">
        <v>6</v>
      </c>
      <c r="F9" s="49">
        <v>6</v>
      </c>
      <c r="G9" s="47"/>
      <c r="H9" s="49">
        <v>4</v>
      </c>
      <c r="I9" s="49">
        <v>7</v>
      </c>
      <c r="J9" s="47"/>
      <c r="K9" s="49">
        <v>1</v>
      </c>
      <c r="L9" s="49">
        <v>7</v>
      </c>
      <c r="M9" s="47"/>
      <c r="N9" s="49">
        <v>7</v>
      </c>
      <c r="O9" s="49">
        <v>3</v>
      </c>
      <c r="P9" s="47"/>
      <c r="Q9" s="49">
        <v>6</v>
      </c>
      <c r="R9" s="49">
        <v>6</v>
      </c>
      <c r="S9" s="47"/>
      <c r="T9" s="49">
        <v>6</v>
      </c>
      <c r="U9" s="49">
        <v>6</v>
      </c>
      <c r="V9" s="47"/>
      <c r="W9" s="49">
        <v>7</v>
      </c>
      <c r="X9" s="49">
        <v>4</v>
      </c>
      <c r="Y9" s="48"/>
      <c r="Z9" s="49">
        <v>7</v>
      </c>
      <c r="AA9" s="49">
        <v>0</v>
      </c>
      <c r="AB9" s="47"/>
      <c r="AC9" s="49">
        <v>3</v>
      </c>
      <c r="AD9" s="49">
        <v>7</v>
      </c>
      <c r="AE9" s="47"/>
      <c r="AF9" s="49">
        <v>6</v>
      </c>
      <c r="AG9" s="49">
        <v>6</v>
      </c>
      <c r="AH9" s="47"/>
      <c r="AI9" s="49">
        <v>7</v>
      </c>
      <c r="AJ9" s="49">
        <v>5</v>
      </c>
      <c r="AK9" s="47"/>
      <c r="AL9" s="49">
        <v>4</v>
      </c>
      <c r="AM9" s="49">
        <v>7</v>
      </c>
      <c r="AN9" s="47"/>
      <c r="AO9" s="49">
        <v>7</v>
      </c>
      <c r="AP9" s="49">
        <v>2</v>
      </c>
      <c r="AQ9" s="47"/>
      <c r="AR9" s="49">
        <v>7</v>
      </c>
      <c r="AS9" s="49">
        <v>0</v>
      </c>
      <c r="AT9" s="47"/>
      <c r="AU9" s="49">
        <v>6</v>
      </c>
      <c r="AV9" s="49">
        <v>6</v>
      </c>
      <c r="AW9" s="39"/>
      <c r="AX9" s="31"/>
      <c r="AY9" s="38"/>
      <c r="AZ9" s="10"/>
      <c r="BA9" s="40"/>
      <c r="BB9" s="40"/>
      <c r="BC9" s="40"/>
      <c r="BD9" s="40"/>
      <c r="BE9" s="40"/>
      <c r="BF9" s="40"/>
      <c r="BG9" s="40"/>
      <c r="BH9" s="40"/>
      <c r="BI9" s="41"/>
    </row>
    <row r="10" spans="1:65" ht="18" customHeight="1">
      <c r="A10" s="334" t="s">
        <v>22</v>
      </c>
      <c r="B10" s="29">
        <f>IF(B11+C11&lt;1,"",IF(B11=6,1,IF(B11=7,2,0)))</f>
        <v>2</v>
      </c>
      <c r="C10" s="50">
        <f>IF(B11+C11&lt;1,"",IF(C11=6,1,IF(C11=7,2,0)))</f>
        <v>0</v>
      </c>
      <c r="D10" s="51">
        <f>_xlfn.IFERROR(IF(B10+C10&gt;0,1,0),0)</f>
        <v>1</v>
      </c>
      <c r="E10" s="50">
        <f>IF(E11+F11&lt;1,"",IF(E11=6,1,IF(E11=7,2,0)))</f>
        <v>2</v>
      </c>
      <c r="F10" s="50">
        <f>IF(E11+F11&lt;1,"",IF(F11=6,1,IF(F11=7,2,0)))</f>
        <v>0</v>
      </c>
      <c r="G10" s="51">
        <f>_xlfn.IFERROR(IF(E10+F10&gt;0,1,0),0)</f>
        <v>1</v>
      </c>
      <c r="H10" s="50">
        <f>IF(H11+I11&lt;1,"",IF(H11=6,1,IF(H11=7,2,0)))</f>
        <v>2</v>
      </c>
      <c r="I10" s="50">
        <f>IF(H11+I11&lt;1,"",IF(I11=6,1,IF(I11=7,2,0)))</f>
        <v>0</v>
      </c>
      <c r="J10" s="51">
        <f>_xlfn.IFERROR(IF(H10+I10&gt;0,1,0),0)</f>
        <v>1</v>
      </c>
      <c r="K10" s="50">
        <f>IF(K11+L11&lt;1,"",IF(K11=6,1,IF(K11=7,2,0)))</f>
        <v>2</v>
      </c>
      <c r="L10" s="50">
        <f>IF(K11+L11&lt;1,"",IF(L11=6,1,IF(L11=7,2,0)))</f>
        <v>0</v>
      </c>
      <c r="M10" s="51">
        <f>_xlfn.IFERROR(IF(K10+L10&gt;0,1,0),0)</f>
        <v>1</v>
      </c>
      <c r="N10" s="50">
        <f>IF(N11+O11&lt;1,"",IF(N11=6,1,IF(N11=7,2,0)))</f>
        <v>0</v>
      </c>
      <c r="O10" s="50">
        <f>IF(N11+O11&lt;1,"",IF(O11=6,1,IF(O11=7,2,0)))</f>
        <v>2</v>
      </c>
      <c r="P10" s="51">
        <f>_xlfn.IFERROR(IF(N10+O10&gt;0,1,0),0)</f>
        <v>1</v>
      </c>
      <c r="Q10" s="50">
        <f>IF(Q11+R11&lt;1,"",IF(Q11=6,1,IF(Q11=7,2,0)))</f>
        <v>2</v>
      </c>
      <c r="R10" s="50">
        <f>IF(Q11+R11&lt;1,"",IF(R11=6,1,IF(R11=7,2,0)))</f>
        <v>0</v>
      </c>
      <c r="S10" s="51">
        <f>_xlfn.IFERROR(IF(Q10+R10&gt;0,1,0),0)</f>
        <v>1</v>
      </c>
      <c r="T10" s="50">
        <f>IF(T11+U11&lt;1,"",IF(T11=6,1,IF(T11=7,2,0)))</f>
        <v>2</v>
      </c>
      <c r="U10" s="50">
        <f>IF(T11+U11&lt;1,"",IF(U11=6,1,IF(U11=7,2,0)))</f>
        <v>0</v>
      </c>
      <c r="V10" s="51">
        <f>_xlfn.IFERROR(IF(T10+U10&gt;0,1,0),0)</f>
        <v>1</v>
      </c>
      <c r="W10" s="50">
        <f>IF(W11+X11&lt;1,"",IF(W11=6,1,IF(W11=7,2,0)))</f>
        <v>2</v>
      </c>
      <c r="X10" s="50">
        <f>IF(W11+X11&lt;1,"",IF(X11=6,1,IF(X11=7,2,0)))</f>
        <v>0</v>
      </c>
      <c r="Y10" s="52">
        <f>_xlfn.IFERROR(IF(W10+X10&gt;0,1,0),0)</f>
        <v>1</v>
      </c>
      <c r="Z10" s="50">
        <f>IF(Z11+AA11&lt;1,"",IF(Z11=6,1,IF(Z11=7,2,0)))</f>
        <v>0</v>
      </c>
      <c r="AA10" s="50">
        <f>IF(Z11+AA11&lt;1,"",IF(AA11=6,1,IF(AA11=7,2,0)))</f>
        <v>2</v>
      </c>
      <c r="AB10" s="51">
        <f>_xlfn.IFERROR(IF(Z10+AA10&gt;0,1,0),0)</f>
        <v>1</v>
      </c>
      <c r="AC10" s="50">
        <f>IF(AC11+AD11&lt;1,"",IF(AC11=6,1,IF(AC11=7,2,0)))</f>
        <v>2</v>
      </c>
      <c r="AD10" s="50">
        <f>IF(AC11+AD11&lt;1,"",IF(AD11=6,1,IF(AD11=7,2,0)))</f>
        <v>0</v>
      </c>
      <c r="AE10" s="51">
        <f>_xlfn.IFERROR(IF(AC10+AD10&gt;0,1,0),0)</f>
        <v>1</v>
      </c>
      <c r="AF10" s="50">
        <f>IF(AF11+AG11&lt;1,"",IF(AF11=6,1,IF(AF11=7,2,0)))</f>
        <v>1</v>
      </c>
      <c r="AG10" s="50">
        <f>IF(AF11+AG11&lt;1,"",IF(AG11=6,1,IF(AG11=7,2,0)))</f>
        <v>1</v>
      </c>
      <c r="AH10" s="51">
        <f>_xlfn.IFERROR(IF(AF10+AG10&gt;0,1,0),0)</f>
        <v>1</v>
      </c>
      <c r="AI10" s="50">
        <f>IF(AI11+AJ11&lt;1,"",IF(AI11=6,1,IF(AI11=7,2,0)))</f>
        <v>2</v>
      </c>
      <c r="AJ10" s="50">
        <f>IF(AI11+AJ11&lt;1,"",IF(AJ11=6,1,IF(AJ11=7,2,0)))</f>
        <v>0</v>
      </c>
      <c r="AK10" s="51">
        <f>_xlfn.IFERROR(IF(AI10+AJ10&gt;0,1,0),0)</f>
        <v>1</v>
      </c>
      <c r="AL10" s="50">
        <f>IF(AL11+AM11&lt;1,"",IF(AL11=6,1,IF(AL11=7,2,0)))</f>
        <v>2</v>
      </c>
      <c r="AM10" s="50">
        <f>IF(AL11+AM11&lt;1,"",IF(AM11=6,1,IF(AM11=7,2,0)))</f>
        <v>0</v>
      </c>
      <c r="AN10" s="51">
        <f>_xlfn.IFERROR(IF(AL10+AM10&gt;0,1,0),0)</f>
        <v>1</v>
      </c>
      <c r="AO10" s="50">
        <f>IF(AO11+AP11&lt;1,"",IF(AO11=6,1,IF(AO11=7,2,0)))</f>
        <v>1</v>
      </c>
      <c r="AP10" s="50">
        <f>IF(AO11+AP11&lt;1,"",IF(AP11=6,1,IF(AP11=7,2,0)))</f>
        <v>1</v>
      </c>
      <c r="AQ10" s="51">
        <f>_xlfn.IFERROR(IF(AO10+AP10&gt;0,1,0),0)</f>
        <v>1</v>
      </c>
      <c r="AR10" s="50">
        <f>IF(AR11+AS11&lt;1,"",IF(AR11=6,1,IF(AR11=7,2,0)))</f>
        <v>2</v>
      </c>
      <c r="AS10" s="50">
        <f>IF(AR11+AS11&lt;1,"",IF(AS11=6,1,IF(AS11=7,2,0)))</f>
        <v>0</v>
      </c>
      <c r="AT10" s="51">
        <f>_xlfn.IFERROR(IF(AR10+AS10&gt;0,1,0),0)</f>
        <v>1</v>
      </c>
      <c r="AU10" s="50">
        <f>IF(AU11+AV11&lt;1,"",IF(AU11=6,1,IF(AU11=7,2,0)))</f>
        <v>2</v>
      </c>
      <c r="AV10" s="50">
        <f>IF(AU11+AV11&lt;1,"",IF(AV11=6,1,IF(AV11=7,2,0)))</f>
        <v>0</v>
      </c>
      <c r="AW10" s="36">
        <f>_xlfn.IFERROR(IF(AU10+AV10&gt;0,1,0),0)</f>
        <v>1</v>
      </c>
      <c r="AX10" s="31">
        <f>_xlfn.RANK.EQ(BK10,$BK$2:$BK$19)</f>
        <v>1</v>
      </c>
      <c r="AY10" s="24">
        <f>D10+G10+J10+M10+P10+S10+V10+Y10+AB10+AE10+AH10+AK10+AN10+AQ10+AT10+AW10</f>
        <v>16</v>
      </c>
      <c r="AZ10" s="30"/>
      <c r="BA10" s="25">
        <f>SUM(B10,E10,H10,K10,N10,Q10,T10,W10,Z10,AC10,AF10,AI10,AL10,AO10,AR10,AU10)</f>
        <v>26</v>
      </c>
      <c r="BB10" s="26" t="s">
        <v>4</v>
      </c>
      <c r="BC10" s="25">
        <f>SUM(C10,F10,I10,L10,O10,R10,U10,X10,AA10,AD10,AG10,AJ10,AM10,AP10,AS10,AV10)</f>
        <v>6</v>
      </c>
      <c r="BD10" s="25"/>
      <c r="BE10" s="25">
        <f>B11+E11+H11+K11+N11+Q11+T11+W11+Z11+AC11+AF11+AI11+AL11+AO11+AR11+AU11</f>
        <v>104</v>
      </c>
      <c r="BF10" s="26" t="s">
        <v>4</v>
      </c>
      <c r="BG10" s="25">
        <f>C11+F11+I11+L11+O11+R11+U11+X11+AA11+AD11+AG11+AJ11+AM11+AP11+AS11+AV11</f>
        <v>58</v>
      </c>
      <c r="BH10" s="25"/>
      <c r="BI10" s="37">
        <f>BE10-BG10</f>
        <v>46</v>
      </c>
      <c r="BK10">
        <f>BA10+(BI10/1000)+(BE10/10000)</f>
        <v>26.0564</v>
      </c>
      <c r="BM10" t="str">
        <f>A10</f>
        <v>DG</v>
      </c>
    </row>
    <row r="11" spans="1:61" ht="18" customHeight="1" thickBot="1">
      <c r="A11" s="335"/>
      <c r="B11" s="49">
        <v>7</v>
      </c>
      <c r="C11" s="49">
        <v>4</v>
      </c>
      <c r="D11" s="47"/>
      <c r="E11" s="49">
        <v>7</v>
      </c>
      <c r="F11" s="49">
        <v>4</v>
      </c>
      <c r="G11" s="47"/>
      <c r="H11" s="49">
        <v>7</v>
      </c>
      <c r="I11" s="49">
        <v>4</v>
      </c>
      <c r="J11" s="47"/>
      <c r="K11" s="49">
        <v>7</v>
      </c>
      <c r="L11" s="49">
        <v>1</v>
      </c>
      <c r="M11" s="47"/>
      <c r="N11" s="49">
        <v>4</v>
      </c>
      <c r="O11" s="49">
        <v>7</v>
      </c>
      <c r="P11" s="47"/>
      <c r="Q11" s="49">
        <v>7</v>
      </c>
      <c r="R11" s="49">
        <v>2</v>
      </c>
      <c r="S11" s="47"/>
      <c r="T11" s="49">
        <v>7</v>
      </c>
      <c r="U11" s="49">
        <v>3</v>
      </c>
      <c r="V11" s="47"/>
      <c r="W11" s="49">
        <v>7</v>
      </c>
      <c r="X11" s="49">
        <v>1</v>
      </c>
      <c r="Y11" s="48"/>
      <c r="Z11" s="49">
        <v>4</v>
      </c>
      <c r="AA11" s="49">
        <v>7</v>
      </c>
      <c r="AB11" s="47"/>
      <c r="AC11" s="49">
        <v>7</v>
      </c>
      <c r="AD11" s="49">
        <v>2</v>
      </c>
      <c r="AE11" s="47"/>
      <c r="AF11" s="49">
        <v>6</v>
      </c>
      <c r="AG11" s="49">
        <v>6</v>
      </c>
      <c r="AH11" s="47"/>
      <c r="AI11" s="49">
        <v>7</v>
      </c>
      <c r="AJ11" s="49">
        <v>2</v>
      </c>
      <c r="AK11" s="47"/>
      <c r="AL11" s="49">
        <v>7</v>
      </c>
      <c r="AM11" s="49">
        <v>4</v>
      </c>
      <c r="AN11" s="47"/>
      <c r="AO11" s="49">
        <v>6</v>
      </c>
      <c r="AP11" s="49">
        <v>6</v>
      </c>
      <c r="AQ11" s="47"/>
      <c r="AR11" s="49">
        <v>7</v>
      </c>
      <c r="AS11" s="49">
        <v>5</v>
      </c>
      <c r="AT11" s="47"/>
      <c r="AU11" s="49">
        <v>7</v>
      </c>
      <c r="AV11" s="49">
        <v>0</v>
      </c>
      <c r="AW11" s="39"/>
      <c r="AX11" s="31"/>
      <c r="AY11" s="38"/>
      <c r="AZ11" s="10"/>
      <c r="BA11" s="40"/>
      <c r="BB11" s="40"/>
      <c r="BC11" s="40"/>
      <c r="BD11" s="40"/>
      <c r="BE11" s="40"/>
      <c r="BF11" s="40"/>
      <c r="BG11" s="40"/>
      <c r="BH11" s="40"/>
      <c r="BI11" s="41"/>
    </row>
    <row r="12" spans="1:65" ht="18" customHeight="1">
      <c r="A12" s="334" t="s">
        <v>23</v>
      </c>
      <c r="B12" s="29">
        <f>IF(B13+C13&lt;1,"",IF(B13=6,1,IF(B13=7,2,0)))</f>
        <v>0</v>
      </c>
      <c r="C12" s="50">
        <f>IF(B13+C13&lt;1,"",IF(C13=6,1,IF(C13=7,2,0)))</f>
        <v>2</v>
      </c>
      <c r="D12" s="51">
        <f>_xlfn.IFERROR(IF(B12+C12&gt;0,1,0),0)</f>
        <v>1</v>
      </c>
      <c r="E12" s="50">
        <f>IF(E13+F13&lt;1,"",IF(E13=6,1,IF(E13=7,2,0)))</f>
        <v>0</v>
      </c>
      <c r="F12" s="50">
        <f>IF(E13+F13&lt;1,"",IF(F13=6,1,IF(F13=7,2,0)))</f>
        <v>2</v>
      </c>
      <c r="G12" s="51">
        <f>_xlfn.IFERROR(IF(E12+F12&gt;0,1,0),0)</f>
        <v>1</v>
      </c>
      <c r="H12" s="50">
        <f>IF(H13+I13&lt;1,"",IF(H13=6,1,IF(H13=7,2,0)))</f>
        <v>0</v>
      </c>
      <c r="I12" s="50">
        <f>IF(H13+I13&lt;1,"",IF(I13=6,1,IF(I13=7,2,0)))</f>
        <v>2</v>
      </c>
      <c r="J12" s="51">
        <f>_xlfn.IFERROR(IF(H12+I12&gt;0,1,0),0)</f>
        <v>1</v>
      </c>
      <c r="K12" s="50">
        <f>IF(K13+L13&lt;1,"",IF(K13=6,1,IF(K13=7,2,0)))</f>
        <v>0</v>
      </c>
      <c r="L12" s="50">
        <f>IF(K13+L13&lt;1,"",IF(L13=6,1,IF(L13=7,2,0)))</f>
        <v>2</v>
      </c>
      <c r="M12" s="51">
        <f>_xlfn.IFERROR(IF(K12+L12&gt;0,1,0),0)</f>
        <v>1</v>
      </c>
      <c r="N12" s="50">
        <f>IF(N13+O13&lt;1,"",IF(N13=6,1,IF(N13=7,2,0)))</f>
        <v>0</v>
      </c>
      <c r="O12" s="50">
        <f>IF(N13+O13&lt;1,"",IF(O13=6,1,IF(O13=7,2,0)))</f>
        <v>2</v>
      </c>
      <c r="P12" s="51">
        <f>_xlfn.IFERROR(IF(N12+O12&gt;0,1,0),0)</f>
        <v>1</v>
      </c>
      <c r="Q12" s="50">
        <f>IF(Q13+R13&lt;1,"",IF(Q13=6,1,IF(Q13=7,2,0)))</f>
        <v>0</v>
      </c>
      <c r="R12" s="50">
        <f>IF(Q13+R13&lt;1,"",IF(R13=6,1,IF(R13=7,2,0)))</f>
        <v>2</v>
      </c>
      <c r="S12" s="51">
        <f>_xlfn.IFERROR(IF(Q12+R12&gt;0,1,0),0)</f>
        <v>1</v>
      </c>
      <c r="T12" s="50">
        <f>IF(T13+U13&lt;1,"",IF(T13=6,1,IF(T13=7,2,0)))</f>
        <v>0</v>
      </c>
      <c r="U12" s="50">
        <f>IF(T13+U13&lt;1,"",IF(U13=6,1,IF(U13=7,2,0)))</f>
        <v>2</v>
      </c>
      <c r="V12" s="51">
        <f>_xlfn.IFERROR(IF(T12+U12&gt;0,1,0),0)</f>
        <v>1</v>
      </c>
      <c r="W12" s="50">
        <f>IF(W13+X13&lt;1,"",IF(W13=6,1,IF(W13=7,2,0)))</f>
        <v>2</v>
      </c>
      <c r="X12" s="50">
        <f>IF(W13+X13&lt;1,"",IF(X13=6,1,IF(X13=7,2,0)))</f>
        <v>0</v>
      </c>
      <c r="Y12" s="52">
        <f>_xlfn.IFERROR(IF(W12+X12&gt;0,1,0),0)</f>
        <v>1</v>
      </c>
      <c r="Z12" s="50">
        <f>IF(Z13+AA13&lt;1,"",IF(Z13=6,1,IF(Z13=7,2,0)))</f>
        <v>0</v>
      </c>
      <c r="AA12" s="50">
        <f>IF(Z13+AA13&lt;1,"",IF(AA13=6,1,IF(AA13=7,2,0)))</f>
        <v>2</v>
      </c>
      <c r="AB12" s="51">
        <f>_xlfn.IFERROR(IF(Z12+AA12&gt;0,1,0),0)</f>
        <v>1</v>
      </c>
      <c r="AC12" s="50">
        <f>IF(AC13+AD13&lt;1,"",IF(AC13=6,1,IF(AC13=7,2,0)))</f>
        <v>2</v>
      </c>
      <c r="AD12" s="50">
        <f>IF(AC13+AD13&lt;1,"",IF(AD13=6,1,IF(AD13=7,2,0)))</f>
        <v>0</v>
      </c>
      <c r="AE12" s="51">
        <f>_xlfn.IFERROR(IF(AC12+AD12&gt;0,1,0),0)</f>
        <v>1</v>
      </c>
      <c r="AF12" s="50">
        <f>IF(AF13+AG13&lt;1,"",IF(AF13=6,1,IF(AF13=7,2,0)))</f>
        <v>0</v>
      </c>
      <c r="AG12" s="50">
        <f>IF(AF13+AG13&lt;1,"",IF(AG13=6,1,IF(AG13=7,2,0)))</f>
        <v>2</v>
      </c>
      <c r="AH12" s="51">
        <f>_xlfn.IFERROR(IF(AF12+AG12&gt;0,1,0),0)</f>
        <v>1</v>
      </c>
      <c r="AI12" s="50">
        <f>IF(AI13+AJ13&lt;1,"",IF(AI13=6,1,IF(AI13=7,2,0)))</f>
        <v>0</v>
      </c>
      <c r="AJ12" s="50">
        <f>IF(AI13+AJ13&lt;1,"",IF(AJ13=6,1,IF(AJ13=7,2,0)))</f>
        <v>2</v>
      </c>
      <c r="AK12" s="51">
        <f>_xlfn.IFERROR(IF(AI12+AJ12&gt;0,1,0),0)</f>
        <v>1</v>
      </c>
      <c r="AL12" s="50">
        <f>IF(AL13+AM13&lt;1,"",IF(AL13=6,1,IF(AL13=7,2,0)))</f>
        <v>0</v>
      </c>
      <c r="AM12" s="50">
        <f>IF(AL13+AM13&lt;1,"",IF(AM13=6,1,IF(AM13=7,2,0)))</f>
        <v>2</v>
      </c>
      <c r="AN12" s="51">
        <f>_xlfn.IFERROR(IF(AL12+AM12&gt;0,1,0),0)</f>
        <v>1</v>
      </c>
      <c r="AO12" s="50">
        <f>IF(AO13+AP13&lt;1,"",IF(AO13=6,1,IF(AO13=7,2,0)))</f>
        <v>0</v>
      </c>
      <c r="AP12" s="50">
        <f>IF(AO13+AP13&lt;1,"",IF(AP13=6,1,IF(AP13=7,2,0)))</f>
        <v>2</v>
      </c>
      <c r="AQ12" s="51">
        <f>_xlfn.IFERROR(IF(AO12+AP12&gt;0,1,0),0)</f>
        <v>1</v>
      </c>
      <c r="AR12" s="50">
        <f>IF(AR13+AS13&lt;1,"",IF(AR13=6,1,IF(AR13=7,2,0)))</f>
        <v>0</v>
      </c>
      <c r="AS12" s="50">
        <f>IF(AR13+AS13&lt;1,"",IF(AS13=6,1,IF(AS13=7,2,0)))</f>
        <v>2</v>
      </c>
      <c r="AT12" s="51">
        <f>_xlfn.IFERROR(IF(AR12+AS12&gt;0,1,0),0)</f>
        <v>1</v>
      </c>
      <c r="AU12" s="50">
        <f>IF(AU13+AV13&lt;1,"",IF(AU13=6,1,IF(AU13=7,2,0)))</f>
        <v>0</v>
      </c>
      <c r="AV12" s="50">
        <f>IF(AU13+AV13&lt;1,"",IF(AV13=6,1,IF(AV13=7,2,0)))</f>
        <v>2</v>
      </c>
      <c r="AW12" s="36">
        <f>_xlfn.IFERROR(IF(AU12+AV12&gt;0,1,0),0)</f>
        <v>1</v>
      </c>
      <c r="AX12" s="31">
        <f>_xlfn.RANK.EQ(BK12,$BK$2:$BK$19)</f>
        <v>9</v>
      </c>
      <c r="AY12" s="24">
        <f>D12+G12+J12+M12+P12+S12+V12+Y12+AB12+AE12+AH12+AK12+AN12+AQ12+AT12+AW12</f>
        <v>16</v>
      </c>
      <c r="AZ12" s="30"/>
      <c r="BA12" s="25">
        <f>SUM(B12,E12,H12,K12,N12,Q12,T12,W12,Z12,AC12,AF12,AI12,AL12,AO12,AR12,AU12)</f>
        <v>4</v>
      </c>
      <c r="BB12" s="26" t="s">
        <v>4</v>
      </c>
      <c r="BC12" s="25">
        <f>SUM(C12,F12,I12,L12,O12,R12,U12,X12,AA12,AD12,AG12,AJ12,AM12,AP12,AS12,AV12)</f>
        <v>28</v>
      </c>
      <c r="BD12" s="25"/>
      <c r="BE12" s="25">
        <f>B13+E13+H13+K13+N13+Q13+T13+W13+Z13+AC13+AF13+AI13+AL13+AO13+AR13+AU13</f>
        <v>50</v>
      </c>
      <c r="BF12" s="26" t="s">
        <v>4</v>
      </c>
      <c r="BG12" s="25">
        <f>C13+F13+I13+L13+O13+R13+U13+X13+AA13+AD13+AG13+AJ13+AM13+AP13+AS13+AV13</f>
        <v>108</v>
      </c>
      <c r="BH12" s="25"/>
      <c r="BI12" s="37">
        <f>BE12-BG12</f>
        <v>-58</v>
      </c>
      <c r="BK12">
        <f>BA12+(BI12/1000)+(BE12/10000)</f>
        <v>3.947</v>
      </c>
      <c r="BM12" t="str">
        <f>A12</f>
        <v>Kreis II</v>
      </c>
    </row>
    <row r="13" spans="1:61" ht="18" customHeight="1" thickBot="1">
      <c r="A13" s="335"/>
      <c r="B13" s="49">
        <v>5</v>
      </c>
      <c r="C13" s="49">
        <v>7</v>
      </c>
      <c r="D13" s="47"/>
      <c r="E13" s="49">
        <v>2</v>
      </c>
      <c r="F13" s="49">
        <v>7</v>
      </c>
      <c r="G13" s="47"/>
      <c r="H13" s="49">
        <v>3</v>
      </c>
      <c r="I13" s="49">
        <v>7</v>
      </c>
      <c r="J13" s="47"/>
      <c r="K13" s="49">
        <v>3</v>
      </c>
      <c r="L13" s="49">
        <v>7</v>
      </c>
      <c r="M13" s="47"/>
      <c r="N13" s="49">
        <v>5</v>
      </c>
      <c r="O13" s="49">
        <v>7</v>
      </c>
      <c r="P13" s="47"/>
      <c r="Q13" s="49">
        <v>3</v>
      </c>
      <c r="R13" s="49">
        <v>7</v>
      </c>
      <c r="S13" s="47"/>
      <c r="T13" s="49">
        <v>1</v>
      </c>
      <c r="U13" s="49">
        <v>7</v>
      </c>
      <c r="V13" s="47"/>
      <c r="W13" s="49">
        <v>7</v>
      </c>
      <c r="X13" s="49">
        <v>5</v>
      </c>
      <c r="Y13" s="48"/>
      <c r="Z13" s="49">
        <v>4</v>
      </c>
      <c r="AA13" s="49">
        <v>7</v>
      </c>
      <c r="AB13" s="47"/>
      <c r="AC13" s="49">
        <v>7</v>
      </c>
      <c r="AD13" s="49">
        <v>5</v>
      </c>
      <c r="AE13" s="47"/>
      <c r="AF13" s="49">
        <v>3</v>
      </c>
      <c r="AG13" s="49">
        <v>7</v>
      </c>
      <c r="AH13" s="47"/>
      <c r="AI13" s="49">
        <v>0</v>
      </c>
      <c r="AJ13" s="49">
        <v>7</v>
      </c>
      <c r="AK13" s="47"/>
      <c r="AL13" s="49">
        <v>5</v>
      </c>
      <c r="AM13" s="49">
        <v>7</v>
      </c>
      <c r="AN13" s="47"/>
      <c r="AO13" s="49">
        <v>0</v>
      </c>
      <c r="AP13" s="49">
        <v>7</v>
      </c>
      <c r="AQ13" s="47"/>
      <c r="AR13" s="49">
        <v>2</v>
      </c>
      <c r="AS13" s="49">
        <v>7</v>
      </c>
      <c r="AT13" s="47"/>
      <c r="AU13" s="49">
        <v>0</v>
      </c>
      <c r="AV13" s="49">
        <v>7</v>
      </c>
      <c r="AW13" s="39"/>
      <c r="AX13" s="31"/>
      <c r="AY13" s="38"/>
      <c r="AZ13" s="10"/>
      <c r="BA13" s="40"/>
      <c r="BB13" s="40"/>
      <c r="BC13" s="40"/>
      <c r="BD13" s="40"/>
      <c r="BE13" s="40"/>
      <c r="BF13" s="40"/>
      <c r="BG13" s="40"/>
      <c r="BH13" s="40"/>
      <c r="BI13" s="41"/>
    </row>
    <row r="14" spans="1:65" ht="18" customHeight="1">
      <c r="A14" s="334" t="s">
        <v>24</v>
      </c>
      <c r="B14" s="29">
        <f>IF(B15+C15&lt;1,"",IF(B15=6,1,IF(B15=7,2,0)))</f>
        <v>2</v>
      </c>
      <c r="C14" s="50">
        <f>IF(B15+C15&lt;1,"",IF(C15=6,1,IF(C15=7,2,0)))</f>
        <v>0</v>
      </c>
      <c r="D14" s="51">
        <f>_xlfn.IFERROR(IF(B14+C14&gt;0,1,0),0)</f>
        <v>1</v>
      </c>
      <c r="E14" s="50">
        <f>IF(E15+F15&lt;1,"",IF(E15=6,1,IF(E15=7,2,0)))</f>
        <v>0</v>
      </c>
      <c r="F14" s="50">
        <f>IF(E15+F15&lt;1,"",IF(F15=6,1,IF(F15=7,2,0)))</f>
        <v>2</v>
      </c>
      <c r="G14" s="51">
        <f>_xlfn.IFERROR(IF(E14+F14&gt;0,1,0),0)</f>
        <v>1</v>
      </c>
      <c r="H14" s="50">
        <f>IF(H15+I15&lt;1,"",IF(H15=6,1,IF(H15=7,2,0)))</f>
        <v>0</v>
      </c>
      <c r="I14" s="50">
        <f>IF(H15+I15&lt;1,"",IF(I15=6,1,IF(I15=7,2,0)))</f>
        <v>2</v>
      </c>
      <c r="J14" s="51">
        <f>_xlfn.IFERROR(IF(H14+I14&gt;0,1,0),0)</f>
        <v>1</v>
      </c>
      <c r="K14" s="50">
        <f>IF(K15+L15&lt;1,"",IF(K15=6,1,IF(K15=7,2,0)))</f>
        <v>2</v>
      </c>
      <c r="L14" s="50">
        <f>IF(K15+L15&lt;1,"",IF(L15=6,1,IF(L15=7,2,0)))</f>
        <v>0</v>
      </c>
      <c r="M14" s="51">
        <f>_xlfn.IFERROR(IF(K14+L14&gt;0,1,0),0)</f>
        <v>1</v>
      </c>
      <c r="N14" s="50">
        <f>IF(N15+O15&lt;1,"",IF(N15=6,1,IF(N15=7,2,0)))</f>
        <v>0</v>
      </c>
      <c r="O14" s="50">
        <f>IF(N15+O15&lt;1,"",IF(O15=6,1,IF(O15=7,2,0)))</f>
        <v>2</v>
      </c>
      <c r="P14" s="51">
        <f>_xlfn.IFERROR(IF(N14+O14&gt;0,1,0),0)</f>
        <v>1</v>
      </c>
      <c r="Q14" s="50">
        <f>IF(Q15+R15&lt;1,"",IF(Q15=6,1,IF(Q15=7,2,0)))</f>
        <v>0</v>
      </c>
      <c r="R14" s="50">
        <f>IF(Q15+R15&lt;1,"",IF(R15=6,1,IF(R15=7,2,0)))</f>
        <v>2</v>
      </c>
      <c r="S14" s="51">
        <f>_xlfn.IFERROR(IF(Q14+R14&gt;0,1,0),0)</f>
        <v>1</v>
      </c>
      <c r="T14" s="50">
        <f>IF(T15+U15&lt;1,"",IF(T15=6,1,IF(T15=7,2,0)))</f>
        <v>1</v>
      </c>
      <c r="U14" s="50">
        <f>IF(T15+U15&lt;1,"",IF(U15=6,1,IF(U15=7,2,0)))</f>
        <v>1</v>
      </c>
      <c r="V14" s="51">
        <f>_xlfn.IFERROR(IF(T14+U14&gt;0,1,0),0)</f>
        <v>1</v>
      </c>
      <c r="W14" s="50">
        <f>IF(W15+X15&lt;1,"",IF(W15=6,1,IF(W15=7,2,0)))</f>
        <v>1</v>
      </c>
      <c r="X14" s="50">
        <f>IF(W15+X15&lt;1,"",IF(X15=6,1,IF(X15=7,2,0)))</f>
        <v>1</v>
      </c>
      <c r="Y14" s="52">
        <f>_xlfn.IFERROR(IF(W14+X14&gt;0,1,0),0)</f>
        <v>1</v>
      </c>
      <c r="Z14" s="50">
        <f>IF(Z15+AA15&lt;1,"",IF(Z15=6,1,IF(Z15=7,2,0)))</f>
        <v>2</v>
      </c>
      <c r="AA14" s="50">
        <f>IF(Z15+AA15&lt;1,"",IF(AA15=6,1,IF(AA15=7,2,0)))</f>
        <v>0</v>
      </c>
      <c r="AB14" s="51">
        <f>_xlfn.IFERROR(IF(Z14+AA14&gt;0,1,0),0)</f>
        <v>1</v>
      </c>
      <c r="AC14" s="50">
        <f>IF(AC15+AD15&lt;1,"",IF(AC15=6,1,IF(AC15=7,2,0)))</f>
        <v>0</v>
      </c>
      <c r="AD14" s="50">
        <f>IF(AC15+AD15&lt;1,"",IF(AD15=6,1,IF(AD15=7,2,0)))</f>
        <v>2</v>
      </c>
      <c r="AE14" s="51">
        <f>_xlfn.IFERROR(IF(AC14+AD14&gt;0,1,0),0)</f>
        <v>1</v>
      </c>
      <c r="AF14" s="50">
        <f>IF(AF15+AG15&lt;1,"",IF(AF15=6,1,IF(AF15=7,2,0)))</f>
        <v>2</v>
      </c>
      <c r="AG14" s="50">
        <f>IF(AF15+AG15&lt;1,"",IF(AG15=6,1,IF(AG15=7,2,0)))</f>
        <v>0</v>
      </c>
      <c r="AH14" s="51">
        <f>_xlfn.IFERROR(IF(AF14+AG14&gt;0,1,0),0)</f>
        <v>1</v>
      </c>
      <c r="AI14" s="50">
        <f>IF(AI15+AJ15&lt;1,"",IF(AI15=6,1,IF(AI15=7,2,0)))</f>
        <v>2</v>
      </c>
      <c r="AJ14" s="50">
        <f>IF(AI15+AJ15&lt;1,"",IF(AJ15=6,1,IF(AJ15=7,2,0)))</f>
        <v>0</v>
      </c>
      <c r="AK14" s="51">
        <f>_xlfn.IFERROR(IF(AI14+AJ14&gt;0,1,0),0)</f>
        <v>1</v>
      </c>
      <c r="AL14" s="50">
        <f>IF(AL15+AM15&lt;1,"",IF(AL15=6,1,IF(AL15=7,2,0)))</f>
        <v>0</v>
      </c>
      <c r="AM14" s="50">
        <f>IF(AL15+AM15&lt;1,"",IF(AM15=6,1,IF(AM15=7,2,0)))</f>
        <v>2</v>
      </c>
      <c r="AN14" s="51">
        <f>_xlfn.IFERROR(IF(AL14+AM14&gt;0,1,0),0)</f>
        <v>1</v>
      </c>
      <c r="AO14" s="50">
        <f>IF(AO15+AP15&lt;1,"",IF(AO15=6,1,IF(AO15=7,2,0)))</f>
        <v>0</v>
      </c>
      <c r="AP14" s="50">
        <f>IF(AO15+AP15&lt;1,"",IF(AP15=6,1,IF(AP15=7,2,0)))</f>
        <v>2</v>
      </c>
      <c r="AQ14" s="51">
        <f>_xlfn.IFERROR(IF(AO14+AP14&gt;0,1,0),0)</f>
        <v>1</v>
      </c>
      <c r="AR14" s="50">
        <f>IF(AR15+AS15&lt;1,"",IF(AR15=6,1,IF(AR15=7,2,0)))</f>
        <v>0</v>
      </c>
      <c r="AS14" s="50">
        <f>IF(AR15+AS15&lt;1,"",IF(AS15=6,1,IF(AS15=7,2,0)))</f>
        <v>2</v>
      </c>
      <c r="AT14" s="51">
        <f>_xlfn.IFERROR(IF(AR14+AS14&gt;0,1,0),0)</f>
        <v>1</v>
      </c>
      <c r="AU14" s="50">
        <f>IF(AU15+AV15&lt;1,"",IF(AU15=6,1,IF(AU15=7,2,0)))</f>
        <v>1</v>
      </c>
      <c r="AV14" s="50">
        <f>IF(AU15+AV15&lt;1,"",IF(AV15=6,1,IF(AV15=7,2,0)))</f>
        <v>1</v>
      </c>
      <c r="AW14" s="53">
        <f>_xlfn.IFERROR(IF(AU14+AV14&gt;0,1,0),0)</f>
        <v>1</v>
      </c>
      <c r="AX14" s="31">
        <f>_xlfn.RANK.EQ(BK14,$BK$2:$BK$19)</f>
        <v>7</v>
      </c>
      <c r="AY14" s="24">
        <f>D14+G14+J14+M14+P14+S14+V14+Y14+AB14+AE14+AH14+AK14+AN14+AQ14+AT14+AW14</f>
        <v>16</v>
      </c>
      <c r="AZ14" s="30"/>
      <c r="BA14" s="25">
        <f>SUM(B14,E14,H14,K14,N14,Q14,T14,W14,Z14,AC14,AF14,AI14,AL14,AO14,AR14,AU14)</f>
        <v>13</v>
      </c>
      <c r="BB14" s="26" t="s">
        <v>4</v>
      </c>
      <c r="BC14" s="25">
        <f>SUM(C14,F14,I14,L14,O14,R14,U14,X14,AA14,AD14,AG14,AJ14,AM14,AP14,AS14,AV14)</f>
        <v>19</v>
      </c>
      <c r="BD14" s="25"/>
      <c r="BE14" s="25">
        <f>B15+E15+H15+K15+N15+Q15+T15+W15+Z15+AC15+AF15+AI15+AL15+AO15+AR15+AU15</f>
        <v>75</v>
      </c>
      <c r="BF14" s="26" t="s">
        <v>4</v>
      </c>
      <c r="BG14" s="25">
        <f>C15+F15+I15+L15+O15+R15+U15+X15+AA15+AD15+AG15+AJ15+AM15+AP15+AS15+AV15</f>
        <v>95</v>
      </c>
      <c r="BH14" s="25"/>
      <c r="BI14" s="37">
        <f>BE14-BG14</f>
        <v>-20</v>
      </c>
      <c r="BK14">
        <f>BA14+(BI14/1000)+(BE14/10000)</f>
        <v>12.9875</v>
      </c>
      <c r="BM14" t="str">
        <f>A14</f>
        <v>Foseco II</v>
      </c>
    </row>
    <row r="15" spans="1:61" ht="18" customHeight="1" thickBot="1">
      <c r="A15" s="335"/>
      <c r="B15" s="49">
        <v>7</v>
      </c>
      <c r="C15" s="49">
        <v>5</v>
      </c>
      <c r="D15" s="47"/>
      <c r="E15" s="49">
        <v>2</v>
      </c>
      <c r="F15" s="49">
        <v>7</v>
      </c>
      <c r="G15" s="47"/>
      <c r="H15" s="49">
        <v>4</v>
      </c>
      <c r="I15" s="49">
        <v>7</v>
      </c>
      <c r="J15" s="47"/>
      <c r="K15" s="49">
        <v>7</v>
      </c>
      <c r="L15" s="49">
        <v>5</v>
      </c>
      <c r="M15" s="47"/>
      <c r="N15" s="49">
        <v>3</v>
      </c>
      <c r="O15" s="49">
        <v>7</v>
      </c>
      <c r="P15" s="47"/>
      <c r="Q15" s="49">
        <v>1</v>
      </c>
      <c r="R15" s="49">
        <v>7</v>
      </c>
      <c r="S15" s="47"/>
      <c r="T15" s="49">
        <v>6</v>
      </c>
      <c r="U15" s="49">
        <v>6</v>
      </c>
      <c r="V15" s="47"/>
      <c r="W15" s="49">
        <v>6</v>
      </c>
      <c r="X15" s="49">
        <v>6</v>
      </c>
      <c r="Y15" s="48"/>
      <c r="Z15" s="49">
        <v>7</v>
      </c>
      <c r="AA15" s="49">
        <v>4</v>
      </c>
      <c r="AB15" s="47"/>
      <c r="AC15" s="49">
        <v>5</v>
      </c>
      <c r="AD15" s="49">
        <v>7</v>
      </c>
      <c r="AE15" s="47"/>
      <c r="AF15" s="49">
        <v>7</v>
      </c>
      <c r="AG15" s="49">
        <v>4</v>
      </c>
      <c r="AH15" s="47"/>
      <c r="AI15" s="49">
        <v>7</v>
      </c>
      <c r="AJ15" s="49">
        <v>3</v>
      </c>
      <c r="AK15" s="47"/>
      <c r="AL15" s="49">
        <v>3</v>
      </c>
      <c r="AM15" s="49">
        <v>7</v>
      </c>
      <c r="AN15" s="47"/>
      <c r="AO15" s="49">
        <v>3</v>
      </c>
      <c r="AP15" s="49">
        <v>7</v>
      </c>
      <c r="AQ15" s="47"/>
      <c r="AR15" s="49">
        <v>1</v>
      </c>
      <c r="AS15" s="49">
        <v>7</v>
      </c>
      <c r="AT15" s="47"/>
      <c r="AU15" s="49">
        <v>6</v>
      </c>
      <c r="AV15" s="49">
        <v>6</v>
      </c>
      <c r="AW15" s="39"/>
      <c r="AX15" s="31"/>
      <c r="AY15" s="38"/>
      <c r="AZ15" s="10"/>
      <c r="BA15" s="40"/>
      <c r="BB15" s="40"/>
      <c r="BC15" s="40"/>
      <c r="BD15" s="40"/>
      <c r="BE15" s="40"/>
      <c r="BF15" s="40"/>
      <c r="BG15" s="40"/>
      <c r="BH15" s="40"/>
      <c r="BI15" s="41"/>
    </row>
    <row r="16" spans="1:65" ht="18" customHeight="1">
      <c r="A16" s="334" t="s">
        <v>25</v>
      </c>
      <c r="B16" s="29">
        <f>IF(B17+C17&lt;1,"",IF(B17=6,1,IF(B17=7,2,0)))</f>
        <v>0</v>
      </c>
      <c r="C16" s="50">
        <f>IF(B17+C17&lt;1,"",IF(C17=6,1,IF(C17=7,2,0)))</f>
        <v>2</v>
      </c>
      <c r="D16" s="51">
        <f>_xlfn.IFERROR(IF(B16+C16&gt;0,1,0),0)</f>
        <v>1</v>
      </c>
      <c r="E16" s="50">
        <f>IF(E17+F17&lt;1,"",IF(E17=6,1,IF(E17=7,2,0)))</f>
        <v>0</v>
      </c>
      <c r="F16" s="50">
        <f>IF(E17+F17&lt;1,"",IF(F17=6,1,IF(F17=7,2,0)))</f>
        <v>2</v>
      </c>
      <c r="G16" s="51">
        <f>_xlfn.IFERROR(IF(E16+F16&gt;0,1,0),0)</f>
        <v>1</v>
      </c>
      <c r="H16" s="50">
        <f>IF(H17+I17&lt;1,"",IF(H17=6,1,IF(H17=7,2,0)))</f>
        <v>2</v>
      </c>
      <c r="I16" s="50">
        <f>IF(H17+I17&lt;1,"",IF(I17=6,1,IF(I17=7,2,0)))</f>
        <v>0</v>
      </c>
      <c r="J16" s="51">
        <f>_xlfn.IFERROR(IF(H16+I16&gt;0,1,0),0)</f>
        <v>1</v>
      </c>
      <c r="K16" s="50">
        <f>IF(K17+L17&lt;1,"",IF(K17=6,1,IF(K17=7,2,0)))</f>
        <v>2</v>
      </c>
      <c r="L16" s="50">
        <f>IF(K17+L17&lt;1,"",IF(L17=6,1,IF(L17=7,2,0)))</f>
        <v>0</v>
      </c>
      <c r="M16" s="51">
        <f>_xlfn.IFERROR(IF(K16+L16&gt;0,1,0),0)</f>
        <v>1</v>
      </c>
      <c r="N16" s="50">
        <f>IF(N17+O17&lt;1,"",IF(N17=6,1,IF(N17=7,2,0)))</f>
        <v>0</v>
      </c>
      <c r="O16" s="50">
        <f>IF(N17+O17&lt;1,"",IF(O17=6,1,IF(O17=7,2,0)))</f>
        <v>2</v>
      </c>
      <c r="P16" s="51">
        <f>_xlfn.IFERROR(IF(N16+O16&gt;0,1,0),0)</f>
        <v>1</v>
      </c>
      <c r="Q16" s="50">
        <f>IF(Q17+R17&lt;1,"",IF(Q17=6,1,IF(Q17=7,2,0)))</f>
        <v>0</v>
      </c>
      <c r="R16" s="50">
        <f>IF(Q17+R17&lt;1,"",IF(R17=6,1,IF(R17=7,2,0)))</f>
        <v>2</v>
      </c>
      <c r="S16" s="51">
        <f>_xlfn.IFERROR(IF(Q16+R16&gt;0,1,0),0)</f>
        <v>1</v>
      </c>
      <c r="T16" s="50">
        <f>IF(T17+U17&lt;1,"",IF(T17=6,1,IF(T17=7,2,0)))</f>
        <v>0</v>
      </c>
      <c r="U16" s="50">
        <f>IF(T17+U17&lt;1,"",IF(U17=6,1,IF(U17=7,2,0)))</f>
        <v>2</v>
      </c>
      <c r="V16" s="51">
        <f>_xlfn.IFERROR(IF(T16+U16&gt;0,1,0),0)</f>
        <v>1</v>
      </c>
      <c r="W16" s="50">
        <f>IF(W17+X17&lt;1,"",IF(W17=6,1,IF(W17=7,2,0)))</f>
        <v>1</v>
      </c>
      <c r="X16" s="50">
        <f>IF(W17+X17&lt;1,"",IF(X17=6,1,IF(X17=7,2,0)))</f>
        <v>1</v>
      </c>
      <c r="Y16" s="52">
        <f>_xlfn.IFERROR(IF(W16+X16&gt;0,1,0),0)</f>
        <v>1</v>
      </c>
      <c r="Z16" s="50">
        <f>IF(Z17+AA17&lt;1,"",IF(Z17=6,1,IF(Z17=7,2,0)))</f>
        <v>0</v>
      </c>
      <c r="AA16" s="50">
        <f>IF(Z17+AA17&lt;1,"",IF(AA17=6,1,IF(AA17=7,2,0)))</f>
        <v>2</v>
      </c>
      <c r="AB16" s="51">
        <f>_xlfn.IFERROR(IF(Z16+AA16&gt;0,1,0),0)</f>
        <v>1</v>
      </c>
      <c r="AC16" s="50">
        <f>IF(AC17+AD17&lt;1,"",IF(AC17=6,1,IF(AC17=7,2,0)))</f>
        <v>1</v>
      </c>
      <c r="AD16" s="50">
        <f>IF(AC17+AD17&lt;1,"",IF(AD17=6,1,IF(AD17=7,2,0)))</f>
        <v>1</v>
      </c>
      <c r="AE16" s="51">
        <f>_xlfn.IFERROR(IF(AC16+AD16&gt;0,1,0),0)</f>
        <v>1</v>
      </c>
      <c r="AF16" s="50">
        <f>IF(AF17+AG17&lt;1,"",IF(AF17=6,1,IF(AF17=7,2,0)))</f>
        <v>0</v>
      </c>
      <c r="AG16" s="50">
        <f>IF(AF17+AG17&lt;1,"",IF(AG17=6,1,IF(AG17=7,2,0)))</f>
        <v>2</v>
      </c>
      <c r="AH16" s="51">
        <f>_xlfn.IFERROR(IF(AF16+AG16&gt;0,1,0),0)</f>
        <v>1</v>
      </c>
      <c r="AI16" s="50">
        <f>IF(AI17+AJ17&lt;1,"",IF(AI17=6,1,IF(AI17=7,2,0)))</f>
        <v>0</v>
      </c>
      <c r="AJ16" s="50">
        <f>IF(AI17+AJ17&lt;1,"",IF(AJ17=6,1,IF(AJ17=7,2,0)))</f>
        <v>2</v>
      </c>
      <c r="AK16" s="51">
        <f>_xlfn.IFERROR(IF(AI16+AJ16&gt;0,1,0),0)</f>
        <v>1</v>
      </c>
      <c r="AL16" s="50">
        <f>IF(AL17+AM17&lt;1,"",IF(AL17=6,1,IF(AL17=7,2,0)))</f>
        <v>0</v>
      </c>
      <c r="AM16" s="50">
        <f>IF(AL17+AM17&lt;1,"",IF(AM17=6,1,IF(AM17=7,2,0)))</f>
        <v>2</v>
      </c>
      <c r="AN16" s="51">
        <f>_xlfn.IFERROR(IF(AL16+AM16&gt;0,1,0),0)</f>
        <v>1</v>
      </c>
      <c r="AO16" s="50">
        <f>IF(AO17+AP17&lt;1,"",IF(AO17=6,1,IF(AO17=7,2,0)))</f>
        <v>0</v>
      </c>
      <c r="AP16" s="50">
        <f>IF(AO17+AP17&lt;1,"",IF(AP17=6,1,IF(AP17=7,2,0)))</f>
        <v>2</v>
      </c>
      <c r="AQ16" s="51">
        <f>_xlfn.IFERROR(IF(AO16+AP16&gt;0,1,0),0)</f>
        <v>1</v>
      </c>
      <c r="AR16" s="50">
        <f>IF(AR17+AS17&lt;1,"",IF(AR17=6,1,IF(AR17=7,2,0)))</f>
        <v>2</v>
      </c>
      <c r="AS16" s="50">
        <f>IF(AR17+AS17&lt;1,"",IF(AS17=6,1,IF(AS17=7,2,0)))</f>
        <v>0</v>
      </c>
      <c r="AT16" s="51">
        <f>_xlfn.IFERROR(IF(AR16+AS16&gt;0,1,0),0)</f>
        <v>1</v>
      </c>
      <c r="AU16" s="50">
        <f>IF(AU17+AV17&lt;1,"",IF(AU17=6,1,IF(AU17=7,2,0)))</f>
        <v>2</v>
      </c>
      <c r="AV16" s="50">
        <f>IF(AU17+AV17&lt;1,"",IF(AV17=6,1,IF(AV17=7,2,0)))</f>
        <v>0</v>
      </c>
      <c r="AW16" s="36">
        <f>_xlfn.IFERROR(IF(AU16+AV16&gt;0,1,0),0)</f>
        <v>1</v>
      </c>
      <c r="AX16" s="31">
        <f>_xlfn.RANK.EQ(BK16,$BK$2:$BK$19)</f>
        <v>8</v>
      </c>
      <c r="AY16" s="24">
        <f>D16+G16+J16+M16+P16+S16+V16+Y16+AB16+AE16+AH16+AK16+AN16+AQ16+AT16+AW16</f>
        <v>16</v>
      </c>
      <c r="AZ16" s="30"/>
      <c r="BA16" s="25">
        <f>SUM(B16,E16,H16,K16,N16,Q16,T16,W16,Z16,AC16,AF16,AI16,AL16,AO16,AR16,AU16)</f>
        <v>10</v>
      </c>
      <c r="BB16" s="26" t="s">
        <v>4</v>
      </c>
      <c r="BC16" s="25">
        <f>SUM(C16,F16,I16,L16,O16,R16,U16,X16,AA16,AD16,AG16,AJ16,AM16,AP16,AS16,AV16)</f>
        <v>22</v>
      </c>
      <c r="BD16" s="25"/>
      <c r="BE16" s="25">
        <f>B17+E17+H17+K17+N17+Q17+T17+W17+Z17+AC17+AF17+AI17+AL17+AO17+AR17+AU17</f>
        <v>68</v>
      </c>
      <c r="BF16" s="26" t="s">
        <v>4</v>
      </c>
      <c r="BG16" s="25">
        <f>C17+F17+I17+L17+O17+R17+U17+X17+AA17+AD17+AG17+AJ17+AM17+AP17+AS17+AV17</f>
        <v>91</v>
      </c>
      <c r="BH16" s="25"/>
      <c r="BI16" s="37">
        <f>BE16-BG16</f>
        <v>-23</v>
      </c>
      <c r="BK16">
        <f>BA16+(BI16/1000)+(BE16/10000)</f>
        <v>9.9838</v>
      </c>
      <c r="BM16" t="str">
        <f>A16</f>
        <v>Siemens IV</v>
      </c>
    </row>
    <row r="17" spans="1:61" ht="18" customHeight="1" thickBot="1">
      <c r="A17" s="335"/>
      <c r="B17" s="49">
        <v>3</v>
      </c>
      <c r="C17" s="49">
        <v>7</v>
      </c>
      <c r="D17" s="47"/>
      <c r="E17" s="49">
        <v>2</v>
      </c>
      <c r="F17" s="49">
        <v>7</v>
      </c>
      <c r="G17" s="47"/>
      <c r="H17" s="49">
        <v>7</v>
      </c>
      <c r="I17" s="49">
        <v>5</v>
      </c>
      <c r="J17" s="47"/>
      <c r="K17" s="49">
        <v>7</v>
      </c>
      <c r="L17" s="49">
        <v>2</v>
      </c>
      <c r="M17" s="47"/>
      <c r="N17" s="49">
        <v>5</v>
      </c>
      <c r="O17" s="49">
        <v>7</v>
      </c>
      <c r="P17" s="47"/>
      <c r="Q17" s="49">
        <v>2</v>
      </c>
      <c r="R17" s="49">
        <v>7</v>
      </c>
      <c r="S17" s="47"/>
      <c r="T17" s="49">
        <v>2</v>
      </c>
      <c r="U17" s="49">
        <v>7</v>
      </c>
      <c r="V17" s="47"/>
      <c r="W17" s="49">
        <v>6</v>
      </c>
      <c r="X17" s="49">
        <v>6</v>
      </c>
      <c r="Y17" s="48"/>
      <c r="Z17" s="49">
        <v>0</v>
      </c>
      <c r="AA17" s="49">
        <v>7</v>
      </c>
      <c r="AB17" s="47"/>
      <c r="AC17" s="49">
        <v>6</v>
      </c>
      <c r="AD17" s="49">
        <v>6</v>
      </c>
      <c r="AE17" s="47"/>
      <c r="AF17" s="49">
        <v>4</v>
      </c>
      <c r="AG17" s="49">
        <v>7</v>
      </c>
      <c r="AH17" s="47"/>
      <c r="AI17" s="49">
        <v>2</v>
      </c>
      <c r="AJ17" s="49">
        <v>7</v>
      </c>
      <c r="AK17" s="47"/>
      <c r="AL17" s="49">
        <v>5</v>
      </c>
      <c r="AM17" s="49">
        <v>7</v>
      </c>
      <c r="AN17" s="47"/>
      <c r="AO17" s="49">
        <v>3</v>
      </c>
      <c r="AP17" s="49">
        <v>7</v>
      </c>
      <c r="AQ17" s="47"/>
      <c r="AR17" s="49">
        <v>7</v>
      </c>
      <c r="AS17" s="49">
        <v>2</v>
      </c>
      <c r="AT17" s="47"/>
      <c r="AU17" s="49">
        <v>7</v>
      </c>
      <c r="AV17" s="49">
        <v>0</v>
      </c>
      <c r="AW17" s="39"/>
      <c r="AX17" s="31"/>
      <c r="AY17" s="43"/>
      <c r="AZ17"/>
      <c r="BA17" s="44"/>
      <c r="BB17" s="44"/>
      <c r="BC17" s="44"/>
      <c r="BD17" s="44"/>
      <c r="BE17" s="40"/>
      <c r="BF17" s="44"/>
      <c r="BG17" s="40"/>
      <c r="BH17" s="44"/>
      <c r="BI17" s="44"/>
    </row>
    <row r="18" spans="1:65" ht="18" customHeight="1">
      <c r="A18" s="334" t="s">
        <v>26</v>
      </c>
      <c r="B18" s="29">
        <f>IF(B19+C19&lt;1,"",IF(B19=6,1,IF(B19=7,2,0)))</f>
        <v>1</v>
      </c>
      <c r="C18" s="50">
        <f>IF(B19+C19&lt;1,"",IF(C19=6,1,IF(C19=7,2,0)))</f>
        <v>1</v>
      </c>
      <c r="D18" s="51">
        <f>_xlfn.IFERROR(IF(B18+C18&gt;0,1,0),0)</f>
        <v>1</v>
      </c>
      <c r="E18" s="50">
        <f>IF(E19+F19&lt;1,"",IF(E19=6,1,IF(E19=7,2,0)))</f>
        <v>0</v>
      </c>
      <c r="F18" s="50">
        <f>IF(E19+F19&lt;1,"",IF(F19=6,1,IF(F19=7,2,0)))</f>
        <v>2</v>
      </c>
      <c r="G18" s="51">
        <f>_xlfn.IFERROR(IF(E18+F18&gt;0,1,0),0)</f>
        <v>1</v>
      </c>
      <c r="H18" s="50">
        <f>IF(H19+I19&lt;1,"",IF(H19=6,1,IF(H19=7,2,0)))</f>
        <v>0</v>
      </c>
      <c r="I18" s="50">
        <f>IF(H19+I19&lt;1,"",IF(I19=6,1,IF(I19=7,2,0)))</f>
        <v>2</v>
      </c>
      <c r="J18" s="51">
        <f>_xlfn.IFERROR(IF(H18+I18&gt;0,1,0),0)</f>
        <v>1</v>
      </c>
      <c r="K18" s="50">
        <f>IF(K19+L19&lt;1,"",IF(K19=6,1,IF(K19=7,2,0)))</f>
        <v>0</v>
      </c>
      <c r="L18" s="50">
        <f>IF(K19+L19&lt;1,"",IF(L19=6,1,IF(L19=7,2,0)))</f>
        <v>2</v>
      </c>
      <c r="M18" s="51">
        <f>_xlfn.IFERROR(IF(K18+L18&gt;0,1,0),0)</f>
        <v>1</v>
      </c>
      <c r="N18" s="50">
        <f>IF(N19+O19&lt;1,"",IF(N19=6,1,IF(N19=7,2,0)))</f>
        <v>0</v>
      </c>
      <c r="O18" s="50">
        <f>IF(N19+O19&lt;1,"",IF(O19=6,1,IF(O19=7,2,0)))</f>
        <v>2</v>
      </c>
      <c r="P18" s="51">
        <f>_xlfn.IFERROR(IF(N18+O18&gt;0,1,0),0)</f>
        <v>1</v>
      </c>
      <c r="Q18" s="50">
        <f>IF(Q19+R19&lt;1,"",IF(Q19=6,1,IF(Q19=7,2,0)))</f>
        <v>2</v>
      </c>
      <c r="R18" s="50">
        <f>IF(Q19+R19&lt;1,"",IF(R19=6,1,IF(R19=7,2,0)))</f>
        <v>0</v>
      </c>
      <c r="S18" s="51">
        <f>_xlfn.IFERROR(IF(Q18+R18&gt;0,1,0),0)</f>
        <v>1</v>
      </c>
      <c r="T18" s="50">
        <f>IF(T19+U19&lt;1,"",IF(T19=6,1,IF(T19=7,2,0)))</f>
        <v>1</v>
      </c>
      <c r="U18" s="50">
        <f>IF(T19+U19&lt;1,"",IF(U19=6,1,IF(U19=7,2,0)))</f>
        <v>1</v>
      </c>
      <c r="V18" s="51">
        <f>_xlfn.IFERROR(IF(T18+U18&gt;0,1,0),0)</f>
        <v>1</v>
      </c>
      <c r="W18" s="50">
        <f>IF(W19+X19&lt;1,"",IF(W19=6,1,IF(W19=7,2,0)))</f>
        <v>0</v>
      </c>
      <c r="X18" s="50">
        <f>IF(W19+X19&lt;1,"",IF(X19=6,1,IF(X19=7,2,0)))</f>
        <v>2</v>
      </c>
      <c r="Y18" s="52">
        <f>_xlfn.IFERROR(IF(W18+X18&gt;0,1,0),0)</f>
        <v>1</v>
      </c>
      <c r="Z18" s="50">
        <f>IF(Z19+AA19&lt;1,"",IF(Z19=6,1,IF(Z19=7,2,0)))</f>
        <v>2</v>
      </c>
      <c r="AA18" s="50">
        <f>IF(Z19+AA19&lt;1,"",IF(AA19=6,1,IF(AA19=7,2,0)))</f>
        <v>0</v>
      </c>
      <c r="AB18" s="51">
        <f>_xlfn.IFERROR(IF(Z18+AA18&gt;0,1,0),0)</f>
        <v>1</v>
      </c>
      <c r="AC18" s="50">
        <f>IF(AC19+AD19&lt;1,"",IF(AC19=6,1,IF(AC19=7,2,0)))</f>
        <v>1</v>
      </c>
      <c r="AD18" s="50">
        <f>IF(AC19+AD19&lt;1,"",IF(AD19=6,1,IF(AD19=7,2,0)))</f>
        <v>1</v>
      </c>
      <c r="AE18" s="51">
        <f>_xlfn.IFERROR(IF(AC18+AD18&gt;0,1,0),0)</f>
        <v>1</v>
      </c>
      <c r="AF18" s="50">
        <f>IF(AF19+AG19&lt;1,"",IF(AF19=6,1,IF(AF19=7,2,0)))</f>
        <v>1</v>
      </c>
      <c r="AG18" s="50">
        <f>IF(AF19+AG19&lt;1,"",IF(AG19=6,1,IF(AG19=7,2,0)))</f>
        <v>1</v>
      </c>
      <c r="AH18" s="51">
        <f>_xlfn.IFERROR(IF(AF18+AG18&gt;0,1,0),0)</f>
        <v>1</v>
      </c>
      <c r="AI18" s="50">
        <f>IF(AI19+AJ19&lt;1,"",IF(AI19=6,1,IF(AI19=7,2,0)))</f>
        <v>0</v>
      </c>
      <c r="AJ18" s="50">
        <f>IF(AI19+AJ19&lt;1,"",IF(AJ19=6,1,IF(AJ19=7,2,0)))</f>
        <v>2</v>
      </c>
      <c r="AK18" s="51">
        <f>_xlfn.IFERROR(IF(AI18+AJ18&gt;0,1,0),0)</f>
        <v>1</v>
      </c>
      <c r="AL18" s="50">
        <f>IF(AL19+AM19&lt;1,"",IF(AL19=6,1,IF(AL19=7,2,0)))</f>
        <v>0</v>
      </c>
      <c r="AM18" s="50">
        <f>IF(AL19+AM19&lt;1,"",IF(AM19=6,1,IF(AM19=7,2,0)))</f>
        <v>2</v>
      </c>
      <c r="AN18" s="51">
        <f>_xlfn.IFERROR(IF(AL18+AM18&gt;0,1,0),0)</f>
        <v>1</v>
      </c>
      <c r="AO18" s="50">
        <f>IF(AO19+AP19&lt;1,"",IF(AO19=6,1,IF(AO19=7,2,0)))</f>
        <v>2</v>
      </c>
      <c r="AP18" s="50">
        <f>IF(AO19+AP19&lt;1,"",IF(AP19=6,1,IF(AP19=7,2,0)))</f>
        <v>0</v>
      </c>
      <c r="AQ18" s="51">
        <f>_xlfn.IFERROR(IF(AO18+AP18&gt;0,1,0),0)</f>
        <v>1</v>
      </c>
      <c r="AR18" s="50">
        <f>IF(AR19+AS19&lt;1,"",IF(AR19=6,1,IF(AR19=7,2,0)))</f>
        <v>2</v>
      </c>
      <c r="AS18" s="50">
        <f>IF(AR19+AS19&lt;1,"",IF(AS19=6,1,IF(AS19=7,2,0)))</f>
        <v>0</v>
      </c>
      <c r="AT18" s="51">
        <f>_xlfn.IFERROR(IF(AR18+AS18&gt;0,1,0),0)</f>
        <v>1</v>
      </c>
      <c r="AU18" s="50">
        <f>IF(AU19+AV19&lt;1,"",IF(AU19=6,1,IF(AU19=7,2,0)))</f>
        <v>2</v>
      </c>
      <c r="AV18" s="50">
        <f>IF(AU19+AV19&lt;1,"",IF(AV19=6,1,IF(AV19=7,2,0)))</f>
        <v>0</v>
      </c>
      <c r="AW18" s="36">
        <f>_xlfn.IFERROR(IF(AU18+AV18&gt;0,1,0),0)</f>
        <v>1</v>
      </c>
      <c r="AX18" s="31">
        <f>_xlfn.RANK.EQ(BK18,$BK$2:$BK$19)</f>
        <v>6</v>
      </c>
      <c r="AY18" s="24">
        <f>D18+G18+J18+M18+P18+S18+V18+Y18+AB18+AE18+AH18+AK18+AN18+AQ18+AT18+AW18</f>
        <v>16</v>
      </c>
      <c r="AZ18" s="30"/>
      <c r="BA18" s="25">
        <f>SUM(B18,E18,H18,K18,N18,Q18,T18,W18,Z18,AC18,AF18,AI18,AL18,AO18,AR18,AU18)</f>
        <v>14</v>
      </c>
      <c r="BB18" s="26" t="s">
        <v>4</v>
      </c>
      <c r="BC18" s="25">
        <f>SUM(C18,F18,I18,L18,O18,R18,U18,X18,AA18,AD18,AG18,AJ18,AM18,AP18,AS18,AV18)</f>
        <v>18</v>
      </c>
      <c r="BD18" s="25"/>
      <c r="BE18" s="25">
        <f>B19+E19+H19+K19+N19+Q19+T19+W19+Z19+AC19+AF19+AI19+AL19+AO19+AR19+AU19</f>
        <v>86</v>
      </c>
      <c r="BF18" s="26" t="s">
        <v>4</v>
      </c>
      <c r="BG18" s="25">
        <f>C19+F19+I19+L19+O19+R19+U19+X19+AA19+AD19+AG19+AJ19+AM19+AP19+AS19+AV19</f>
        <v>87</v>
      </c>
      <c r="BH18" s="25"/>
      <c r="BI18" s="37">
        <f>BE18-BG18</f>
        <v>-1</v>
      </c>
      <c r="BK18">
        <f>BA18+(BI18/1000)+(BE18/10000)</f>
        <v>14.0076</v>
      </c>
      <c r="BM18" t="str">
        <f>A18</f>
        <v>Kaninchenberg II</v>
      </c>
    </row>
    <row r="19" spans="1:61" ht="18" customHeight="1" thickBot="1">
      <c r="A19" s="335"/>
      <c r="B19" s="49">
        <v>6</v>
      </c>
      <c r="C19" s="49">
        <v>6</v>
      </c>
      <c r="D19" s="47"/>
      <c r="E19" s="49">
        <v>4</v>
      </c>
      <c r="F19" s="49">
        <v>7</v>
      </c>
      <c r="G19" s="47"/>
      <c r="H19" s="49">
        <v>5</v>
      </c>
      <c r="I19" s="49">
        <v>7</v>
      </c>
      <c r="J19" s="47"/>
      <c r="K19" s="49">
        <v>2</v>
      </c>
      <c r="L19" s="49">
        <v>7</v>
      </c>
      <c r="M19" s="47"/>
      <c r="N19" s="49">
        <v>5</v>
      </c>
      <c r="O19" s="49">
        <v>7</v>
      </c>
      <c r="P19" s="47"/>
      <c r="Q19" s="49">
        <v>7</v>
      </c>
      <c r="R19" s="49">
        <v>1</v>
      </c>
      <c r="S19" s="47"/>
      <c r="T19" s="49">
        <v>6</v>
      </c>
      <c r="U19" s="49">
        <v>6</v>
      </c>
      <c r="V19" s="47"/>
      <c r="W19" s="49">
        <v>5</v>
      </c>
      <c r="X19" s="49">
        <v>7</v>
      </c>
      <c r="Y19" s="48"/>
      <c r="Z19" s="49">
        <v>7</v>
      </c>
      <c r="AA19" s="49">
        <v>4</v>
      </c>
      <c r="AB19" s="47"/>
      <c r="AC19" s="49">
        <v>6</v>
      </c>
      <c r="AD19" s="49">
        <v>6</v>
      </c>
      <c r="AE19" s="47"/>
      <c r="AF19" s="49">
        <v>6</v>
      </c>
      <c r="AG19" s="49">
        <v>6</v>
      </c>
      <c r="AH19" s="47"/>
      <c r="AI19" s="49">
        <v>1</v>
      </c>
      <c r="AJ19" s="49">
        <v>7</v>
      </c>
      <c r="AK19" s="47"/>
      <c r="AL19" s="49">
        <v>5</v>
      </c>
      <c r="AM19" s="49">
        <v>7</v>
      </c>
      <c r="AN19" s="47"/>
      <c r="AO19" s="49">
        <v>7</v>
      </c>
      <c r="AP19" s="49">
        <v>1</v>
      </c>
      <c r="AQ19" s="47"/>
      <c r="AR19" s="49">
        <v>7</v>
      </c>
      <c r="AS19" s="49">
        <v>3</v>
      </c>
      <c r="AT19" s="47"/>
      <c r="AU19" s="49">
        <v>7</v>
      </c>
      <c r="AV19" s="49">
        <v>5</v>
      </c>
      <c r="AW19" s="39"/>
      <c r="AX19" s="31"/>
      <c r="AY19" s="43"/>
      <c r="AZ19"/>
      <c r="BA19" s="44"/>
      <c r="BB19" s="44"/>
      <c r="BC19" s="44"/>
      <c r="BD19" s="44"/>
      <c r="BE19" s="40"/>
      <c r="BF19" s="44"/>
      <c r="BG19" s="40"/>
      <c r="BH19" s="44"/>
      <c r="BI19" s="44"/>
    </row>
    <row r="20" spans="1:59" ht="19.5" thickBot="1">
      <c r="A20" s="90" t="s">
        <v>17</v>
      </c>
      <c r="B20" s="327">
        <v>1</v>
      </c>
      <c r="C20" s="327"/>
      <c r="D20" s="91"/>
      <c r="E20" s="327">
        <f>B20+1</f>
        <v>2</v>
      </c>
      <c r="F20" s="327"/>
      <c r="G20" s="91"/>
      <c r="H20" s="327">
        <f>E20+1</f>
        <v>3</v>
      </c>
      <c r="I20" s="327"/>
      <c r="J20" s="91"/>
      <c r="K20" s="327">
        <f>H20+1</f>
        <v>4</v>
      </c>
      <c r="L20" s="327"/>
      <c r="M20" s="91"/>
      <c r="N20" s="327">
        <f>K20+1</f>
        <v>5</v>
      </c>
      <c r="O20" s="327"/>
      <c r="P20" s="91"/>
      <c r="Q20" s="327">
        <f>N20+1</f>
        <v>6</v>
      </c>
      <c r="R20" s="327"/>
      <c r="S20" s="91"/>
      <c r="T20" s="327">
        <f>Q20+1</f>
        <v>7</v>
      </c>
      <c r="U20" s="327"/>
      <c r="V20" s="91"/>
      <c r="W20" s="327">
        <f>T20+1</f>
        <v>8</v>
      </c>
      <c r="X20" s="327"/>
      <c r="Y20" s="45"/>
      <c r="Z20" s="327">
        <f>W20+1</f>
        <v>9</v>
      </c>
      <c r="AA20" s="327"/>
      <c r="AB20" s="91"/>
      <c r="AC20" s="327">
        <f>Z20+1</f>
        <v>10</v>
      </c>
      <c r="AD20" s="327"/>
      <c r="AE20" s="91"/>
      <c r="AF20" s="327">
        <f>AC20+1</f>
        <v>11</v>
      </c>
      <c r="AG20" s="327"/>
      <c r="AH20" s="91"/>
      <c r="AI20" s="327">
        <f>AF20+1</f>
        <v>12</v>
      </c>
      <c r="AJ20" s="327"/>
      <c r="AK20" s="91"/>
      <c r="AL20" s="327">
        <f>AI20+1</f>
        <v>13</v>
      </c>
      <c r="AM20" s="327"/>
      <c r="AN20" s="91"/>
      <c r="AO20" s="327">
        <f>AL20+1</f>
        <v>14</v>
      </c>
      <c r="AP20" s="327"/>
      <c r="AQ20" s="91"/>
      <c r="AR20" s="327">
        <f>AO20+1</f>
        <v>15</v>
      </c>
      <c r="AS20" s="327"/>
      <c r="AT20" s="327"/>
      <c r="AU20" s="320">
        <f>AR20+1</f>
        <v>16</v>
      </c>
      <c r="AV20" s="320"/>
      <c r="AW20" s="27"/>
      <c r="BA20" s="46">
        <f>SUM(BA2:BA19)</f>
        <v>144</v>
      </c>
      <c r="BB20" s="46"/>
      <c r="BC20" s="46">
        <f>SUM(BC2:BC19)</f>
        <v>144</v>
      </c>
      <c r="BD20" s="46"/>
      <c r="BE20" s="46">
        <f>SUM(BE2:BE19)</f>
        <v>746</v>
      </c>
      <c r="BF20" s="28"/>
      <c r="BG20" s="46">
        <f>SUM(BG2:BG19)</f>
        <v>746</v>
      </c>
    </row>
    <row r="21" ht="15.75" thickBot="1"/>
    <row r="22" spans="1:52" ht="18.75" customHeight="1">
      <c r="A22" s="56"/>
      <c r="B22" s="57"/>
      <c r="C22" s="58"/>
      <c r="D22" s="57"/>
      <c r="E22" s="57"/>
      <c r="F22" s="57"/>
      <c r="G22" s="57"/>
      <c r="H22" s="58"/>
      <c r="I22" s="58"/>
      <c r="J22" s="328" t="s">
        <v>10</v>
      </c>
      <c r="K22" s="328"/>
      <c r="L22" s="328"/>
      <c r="M22" s="328"/>
      <c r="N22" s="328" t="s">
        <v>6</v>
      </c>
      <c r="O22" s="328"/>
      <c r="P22" s="328"/>
      <c r="Q22" s="328"/>
      <c r="R22" s="328"/>
      <c r="S22" s="59"/>
      <c r="T22" s="328" t="s">
        <v>7</v>
      </c>
      <c r="U22" s="328"/>
      <c r="V22" s="328"/>
      <c r="W22" s="328"/>
      <c r="X22" s="328"/>
      <c r="Y22" s="59"/>
      <c r="Z22" s="328" t="s">
        <v>9</v>
      </c>
      <c r="AA22" s="328"/>
      <c r="AB22" s="333"/>
      <c r="AC22" s="3"/>
      <c r="AD22" s="336"/>
      <c r="AE22" s="337"/>
      <c r="AF22" s="338"/>
      <c r="AG22" s="345" t="s">
        <v>42</v>
      </c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6"/>
      <c r="AT22" s="218"/>
      <c r="AU22" s="218"/>
      <c r="AV22" s="218"/>
      <c r="AW22" s="3"/>
      <c r="AX22" s="18"/>
      <c r="AY22" s="18"/>
      <c r="AZ22" s="18"/>
    </row>
    <row r="23" spans="1:52" ht="15.75" customHeight="1">
      <c r="A23" s="60">
        <v>1</v>
      </c>
      <c r="B23" s="61" t="str">
        <f aca="true" t="shared" si="0" ref="B23:B31">VLOOKUP(A23,$AX$2:$BM$19,16,0)</f>
        <v>DG</v>
      </c>
      <c r="C23" s="62"/>
      <c r="D23" s="160"/>
      <c r="E23" s="62"/>
      <c r="F23" s="62"/>
      <c r="G23" s="160"/>
      <c r="H23" s="160"/>
      <c r="I23" s="160"/>
      <c r="J23" s="160"/>
      <c r="K23" s="321">
        <f aca="true" t="shared" si="1" ref="K23:K31">VLOOKUP(A23,$AX$2:$BM$19,2,0)</f>
        <v>16</v>
      </c>
      <c r="L23" s="321"/>
      <c r="M23" s="160"/>
      <c r="N23" s="160"/>
      <c r="O23" s="160">
        <f aca="true" t="shared" si="2" ref="O23:O31">VLOOKUP(A23,$AX$2:$BM$19,4,0)</f>
        <v>26</v>
      </c>
      <c r="P23" s="160" t="s">
        <v>4</v>
      </c>
      <c r="Q23" s="160">
        <f aca="true" t="shared" si="3" ref="Q23:Q31">VLOOKUP(A23,$AX$2:$BM$19,6,0)</f>
        <v>6</v>
      </c>
      <c r="R23" s="62"/>
      <c r="S23" s="63"/>
      <c r="T23" s="62"/>
      <c r="U23" s="290">
        <f>VLOOKUP(A23,$AX$2:$BM$19,8,0)</f>
        <v>104</v>
      </c>
      <c r="V23" s="160" t="s">
        <v>4</v>
      </c>
      <c r="W23" s="160">
        <f aca="true" t="shared" si="4" ref="W23:W31">VLOOKUP(A23,$AX$2:$BM$19,10,0)</f>
        <v>58</v>
      </c>
      <c r="X23" s="62"/>
      <c r="Y23" s="63"/>
      <c r="Z23" s="322">
        <f aca="true" t="shared" si="5" ref="Z23:Z31">VLOOKUP(A23,$AX$2:$BM$19,12,0)</f>
        <v>46</v>
      </c>
      <c r="AA23" s="322"/>
      <c r="AB23" s="323"/>
      <c r="AD23" s="339"/>
      <c r="AE23" s="340"/>
      <c r="AF23" s="341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8"/>
      <c r="AT23" s="218"/>
      <c r="AU23" s="218"/>
      <c r="AV23" s="218"/>
      <c r="AW23" s="5"/>
      <c r="AX23" s="19"/>
      <c r="AY23" s="19"/>
      <c r="AZ23" s="19"/>
    </row>
    <row r="24" spans="1:52" ht="16.5" customHeight="1" thickBot="1">
      <c r="A24" s="60">
        <v>2</v>
      </c>
      <c r="B24" s="61" t="str">
        <f t="shared" si="0"/>
        <v>Iglo II</v>
      </c>
      <c r="C24" s="62"/>
      <c r="D24" s="160"/>
      <c r="E24" s="62"/>
      <c r="F24" s="62"/>
      <c r="G24" s="160"/>
      <c r="H24" s="160"/>
      <c r="I24" s="160"/>
      <c r="J24" s="160"/>
      <c r="K24" s="321">
        <f t="shared" si="1"/>
        <v>16</v>
      </c>
      <c r="L24" s="321"/>
      <c r="M24" s="160"/>
      <c r="N24" s="160"/>
      <c r="O24" s="160">
        <f t="shared" si="2"/>
        <v>23</v>
      </c>
      <c r="P24" s="160" t="s">
        <v>4</v>
      </c>
      <c r="Q24" s="160">
        <f t="shared" si="3"/>
        <v>9</v>
      </c>
      <c r="R24" s="62"/>
      <c r="S24" s="63"/>
      <c r="T24" s="62"/>
      <c r="U24" s="290">
        <f aca="true" t="shared" si="6" ref="U24:U31">VLOOKUP(A24,$AX$2:$BM$19,8,0)</f>
        <v>100</v>
      </c>
      <c r="V24" s="160" t="s">
        <v>4</v>
      </c>
      <c r="W24" s="160">
        <f t="shared" si="4"/>
        <v>69</v>
      </c>
      <c r="X24" s="62"/>
      <c r="Y24" s="63"/>
      <c r="Z24" s="322">
        <f t="shared" si="5"/>
        <v>31</v>
      </c>
      <c r="AA24" s="322"/>
      <c r="AB24" s="323"/>
      <c r="AD24" s="342"/>
      <c r="AE24" s="343"/>
      <c r="AF24" s="344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50"/>
      <c r="AT24" s="218"/>
      <c r="AU24" s="218"/>
      <c r="AV24" s="218"/>
      <c r="AW24" s="5"/>
      <c r="AX24" s="19"/>
      <c r="AY24" s="19"/>
      <c r="AZ24" s="19"/>
    </row>
    <row r="25" spans="1:52" ht="15.75">
      <c r="A25" s="60">
        <v>3</v>
      </c>
      <c r="B25" s="61" t="str">
        <f t="shared" si="0"/>
        <v>Polizei II</v>
      </c>
      <c r="C25" s="62"/>
      <c r="D25" s="160"/>
      <c r="E25" s="62"/>
      <c r="F25" s="62"/>
      <c r="G25" s="160"/>
      <c r="H25" s="160"/>
      <c r="I25" s="160"/>
      <c r="J25" s="160"/>
      <c r="K25" s="321">
        <f t="shared" si="1"/>
        <v>16</v>
      </c>
      <c r="L25" s="321"/>
      <c r="M25" s="160"/>
      <c r="N25" s="160"/>
      <c r="O25" s="160">
        <f t="shared" si="2"/>
        <v>20</v>
      </c>
      <c r="P25" s="160" t="s">
        <v>4</v>
      </c>
      <c r="Q25" s="160">
        <f t="shared" si="3"/>
        <v>12</v>
      </c>
      <c r="R25" s="62"/>
      <c r="S25" s="63"/>
      <c r="T25" s="62"/>
      <c r="U25" s="160">
        <f t="shared" si="6"/>
        <v>92</v>
      </c>
      <c r="V25" s="160" t="s">
        <v>4</v>
      </c>
      <c r="W25" s="160">
        <f t="shared" si="4"/>
        <v>72</v>
      </c>
      <c r="X25" s="62"/>
      <c r="Y25" s="63"/>
      <c r="Z25" s="322">
        <f t="shared" si="5"/>
        <v>20</v>
      </c>
      <c r="AA25" s="322"/>
      <c r="AB25" s="323"/>
      <c r="AL25" s="5"/>
      <c r="AM25" s="5"/>
      <c r="AN25" s="6"/>
      <c r="AO25" s="5"/>
      <c r="AP25" s="2"/>
      <c r="AQ25" s="5"/>
      <c r="AR25" s="5"/>
      <c r="AS25" s="5"/>
      <c r="AT25" s="5"/>
      <c r="AU25" s="5"/>
      <c r="AV25" s="5"/>
      <c r="AW25" s="5"/>
      <c r="AX25" s="19"/>
      <c r="AY25" s="19"/>
      <c r="AZ25" s="19"/>
    </row>
    <row r="26" spans="1:52" ht="15.75" customHeight="1">
      <c r="A26" s="60">
        <v>4</v>
      </c>
      <c r="B26" s="61" t="str">
        <f t="shared" si="0"/>
        <v>Siemens III</v>
      </c>
      <c r="C26" s="62"/>
      <c r="D26" s="160"/>
      <c r="E26" s="62"/>
      <c r="F26" s="62"/>
      <c r="G26" s="160"/>
      <c r="H26" s="160"/>
      <c r="I26" s="160"/>
      <c r="J26" s="160"/>
      <c r="K26" s="321">
        <f t="shared" si="1"/>
        <v>16</v>
      </c>
      <c r="L26" s="321"/>
      <c r="M26" s="160"/>
      <c r="N26" s="160"/>
      <c r="O26" s="160">
        <f t="shared" si="2"/>
        <v>19</v>
      </c>
      <c r="P26" s="160" t="s">
        <v>4</v>
      </c>
      <c r="Q26" s="160">
        <f t="shared" si="3"/>
        <v>13</v>
      </c>
      <c r="R26" s="62"/>
      <c r="S26" s="63"/>
      <c r="T26" s="62"/>
      <c r="U26" s="160">
        <f t="shared" si="6"/>
        <v>91</v>
      </c>
      <c r="V26" s="160" t="s">
        <v>4</v>
      </c>
      <c r="W26" s="160">
        <f t="shared" si="4"/>
        <v>75</v>
      </c>
      <c r="X26" s="62"/>
      <c r="Y26" s="63"/>
      <c r="Z26" s="322">
        <f t="shared" si="5"/>
        <v>16</v>
      </c>
      <c r="AA26" s="322"/>
      <c r="AB26" s="323"/>
      <c r="AD26" s="217"/>
      <c r="AE26" s="217"/>
      <c r="AF26" s="217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5"/>
      <c r="AU26" s="5"/>
      <c r="AV26" s="5"/>
      <c r="AW26" s="5"/>
      <c r="AX26" s="19"/>
      <c r="AY26" s="19"/>
      <c r="AZ26" s="19"/>
    </row>
    <row r="27" spans="1:52" ht="15.75" customHeight="1">
      <c r="A27" s="60">
        <v>5</v>
      </c>
      <c r="B27" s="61" t="str">
        <f t="shared" si="0"/>
        <v>Post I</v>
      </c>
      <c r="C27" s="62"/>
      <c r="D27" s="160"/>
      <c r="E27" s="62"/>
      <c r="F27" s="62"/>
      <c r="G27" s="160"/>
      <c r="H27" s="160"/>
      <c r="I27" s="160"/>
      <c r="J27" s="160"/>
      <c r="K27" s="321">
        <f t="shared" si="1"/>
        <v>16</v>
      </c>
      <c r="L27" s="321"/>
      <c r="M27" s="160"/>
      <c r="N27" s="160"/>
      <c r="O27" s="160">
        <f t="shared" si="2"/>
        <v>15</v>
      </c>
      <c r="P27" s="160" t="s">
        <v>4</v>
      </c>
      <c r="Q27" s="160">
        <f t="shared" si="3"/>
        <v>17</v>
      </c>
      <c r="R27" s="62"/>
      <c r="S27" s="63"/>
      <c r="T27" s="62"/>
      <c r="U27" s="160">
        <f t="shared" si="6"/>
        <v>80</v>
      </c>
      <c r="V27" s="160" t="s">
        <v>4</v>
      </c>
      <c r="W27" s="160">
        <f t="shared" si="4"/>
        <v>91</v>
      </c>
      <c r="X27" s="62"/>
      <c r="Y27" s="63"/>
      <c r="Z27" s="322">
        <f t="shared" si="5"/>
        <v>-11</v>
      </c>
      <c r="AA27" s="322"/>
      <c r="AB27" s="323"/>
      <c r="AD27" s="217"/>
      <c r="AE27" s="217"/>
      <c r="AF27" s="217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5"/>
      <c r="AU27" s="5"/>
      <c r="AV27" s="5"/>
      <c r="AW27" s="5"/>
      <c r="AX27" s="19"/>
      <c r="AY27" s="19"/>
      <c r="AZ27" s="19"/>
    </row>
    <row r="28" spans="1:52" ht="16.5" customHeight="1">
      <c r="A28" s="60">
        <v>6</v>
      </c>
      <c r="B28" s="61" t="str">
        <f t="shared" si="0"/>
        <v>Kaninchenberg II</v>
      </c>
      <c r="C28" s="62"/>
      <c r="D28" s="160"/>
      <c r="E28" s="62"/>
      <c r="F28" s="62"/>
      <c r="G28" s="160"/>
      <c r="H28" s="160"/>
      <c r="I28" s="160"/>
      <c r="J28" s="160"/>
      <c r="K28" s="321">
        <f t="shared" si="1"/>
        <v>16</v>
      </c>
      <c r="L28" s="321"/>
      <c r="M28" s="160"/>
      <c r="N28" s="160"/>
      <c r="O28" s="160">
        <f t="shared" si="2"/>
        <v>14</v>
      </c>
      <c r="P28" s="160" t="s">
        <v>4</v>
      </c>
      <c r="Q28" s="160">
        <f t="shared" si="3"/>
        <v>18</v>
      </c>
      <c r="R28" s="62"/>
      <c r="S28" s="63"/>
      <c r="T28" s="62"/>
      <c r="U28" s="160">
        <f t="shared" si="6"/>
        <v>86</v>
      </c>
      <c r="V28" s="160" t="s">
        <v>4</v>
      </c>
      <c r="W28" s="160">
        <f t="shared" si="4"/>
        <v>87</v>
      </c>
      <c r="X28" s="62"/>
      <c r="Y28" s="63"/>
      <c r="Z28" s="322">
        <f t="shared" si="5"/>
        <v>-1</v>
      </c>
      <c r="AA28" s="322"/>
      <c r="AB28" s="323"/>
      <c r="AD28" s="217"/>
      <c r="AE28" s="217"/>
      <c r="AF28" s="217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5"/>
      <c r="AU28" s="5"/>
      <c r="AV28" s="5"/>
      <c r="AW28" s="5"/>
      <c r="AX28" s="19"/>
      <c r="AY28" s="19"/>
      <c r="AZ28" s="19"/>
    </row>
    <row r="29" spans="1:52" ht="15.75">
      <c r="A29" s="60">
        <v>7</v>
      </c>
      <c r="B29" s="61" t="str">
        <f t="shared" si="0"/>
        <v>Foseco II</v>
      </c>
      <c r="C29" s="62"/>
      <c r="D29" s="160"/>
      <c r="E29" s="62"/>
      <c r="F29" s="62"/>
      <c r="G29" s="160"/>
      <c r="H29" s="160"/>
      <c r="I29" s="160"/>
      <c r="J29" s="160"/>
      <c r="K29" s="321">
        <f t="shared" si="1"/>
        <v>16</v>
      </c>
      <c r="L29" s="321"/>
      <c r="M29" s="160"/>
      <c r="N29" s="160"/>
      <c r="O29" s="160">
        <f t="shared" si="2"/>
        <v>13</v>
      </c>
      <c r="P29" s="160" t="s">
        <v>4</v>
      </c>
      <c r="Q29" s="160">
        <f t="shared" si="3"/>
        <v>19</v>
      </c>
      <c r="R29" s="62"/>
      <c r="S29" s="63"/>
      <c r="T29" s="62"/>
      <c r="U29" s="160">
        <f t="shared" si="6"/>
        <v>75</v>
      </c>
      <c r="V29" s="160" t="s">
        <v>4</v>
      </c>
      <c r="W29" s="160">
        <f t="shared" si="4"/>
        <v>95</v>
      </c>
      <c r="X29" s="62"/>
      <c r="Y29" s="63"/>
      <c r="Z29" s="322">
        <f t="shared" si="5"/>
        <v>-20</v>
      </c>
      <c r="AA29" s="322"/>
      <c r="AB29" s="323"/>
      <c r="AL29" s="5"/>
      <c r="AM29" s="5"/>
      <c r="AN29" s="6"/>
      <c r="AO29" s="5"/>
      <c r="AP29" s="2"/>
      <c r="AQ29" s="5"/>
      <c r="AR29" s="5"/>
      <c r="AS29" s="5"/>
      <c r="AT29" s="5"/>
      <c r="AU29" s="5"/>
      <c r="AV29" s="5"/>
      <c r="AW29" s="5"/>
      <c r="AX29" s="19"/>
      <c r="AY29" s="19"/>
      <c r="AZ29" s="19"/>
    </row>
    <row r="30" spans="1:52" ht="15.75">
      <c r="A30" s="60">
        <v>8</v>
      </c>
      <c r="B30" s="61" t="str">
        <f t="shared" si="0"/>
        <v>Siemens IV</v>
      </c>
      <c r="C30" s="62"/>
      <c r="D30" s="160"/>
      <c r="E30" s="62"/>
      <c r="F30" s="62"/>
      <c r="G30" s="160"/>
      <c r="H30" s="160"/>
      <c r="I30" s="160"/>
      <c r="J30" s="160"/>
      <c r="K30" s="321">
        <f t="shared" si="1"/>
        <v>16</v>
      </c>
      <c r="L30" s="321"/>
      <c r="M30" s="160"/>
      <c r="N30" s="160"/>
      <c r="O30" s="160">
        <f t="shared" si="2"/>
        <v>10</v>
      </c>
      <c r="P30" s="160" t="s">
        <v>4</v>
      </c>
      <c r="Q30" s="160">
        <f t="shared" si="3"/>
        <v>22</v>
      </c>
      <c r="R30" s="62"/>
      <c r="S30" s="63"/>
      <c r="T30" s="62"/>
      <c r="U30" s="160">
        <f t="shared" si="6"/>
        <v>68</v>
      </c>
      <c r="V30" s="160" t="s">
        <v>4</v>
      </c>
      <c r="W30" s="160">
        <f t="shared" si="4"/>
        <v>91</v>
      </c>
      <c r="X30" s="62"/>
      <c r="Y30" s="63"/>
      <c r="Z30" s="322">
        <f t="shared" si="5"/>
        <v>-23</v>
      </c>
      <c r="AA30" s="322"/>
      <c r="AB30" s="323"/>
      <c r="AL30" s="5"/>
      <c r="AM30" s="5"/>
      <c r="AN30" s="6"/>
      <c r="AO30" s="5"/>
      <c r="AP30" s="5"/>
      <c r="AQ30" s="5"/>
      <c r="AR30" s="5"/>
      <c r="AS30" s="5"/>
      <c r="AT30" s="5"/>
      <c r="AU30" s="5"/>
      <c r="AV30" s="5"/>
      <c r="AW30" s="5"/>
      <c r="AX30" s="19"/>
      <c r="AY30" s="19"/>
      <c r="AZ30" s="19"/>
    </row>
    <row r="31" spans="1:28" ht="16.5" thickBot="1">
      <c r="A31" s="64">
        <v>9</v>
      </c>
      <c r="B31" s="65" t="str">
        <f t="shared" si="0"/>
        <v>Kreis II</v>
      </c>
      <c r="C31" s="66"/>
      <c r="D31" s="66"/>
      <c r="E31" s="66"/>
      <c r="F31" s="66"/>
      <c r="G31" s="66"/>
      <c r="H31" s="66"/>
      <c r="I31" s="66"/>
      <c r="J31" s="66"/>
      <c r="K31" s="324">
        <f t="shared" si="1"/>
        <v>16</v>
      </c>
      <c r="L31" s="324"/>
      <c r="M31" s="161"/>
      <c r="N31" s="161"/>
      <c r="O31" s="161">
        <f t="shared" si="2"/>
        <v>4</v>
      </c>
      <c r="P31" s="161" t="s">
        <v>4</v>
      </c>
      <c r="Q31" s="161">
        <f t="shared" si="3"/>
        <v>28</v>
      </c>
      <c r="R31" s="67"/>
      <c r="S31" s="66"/>
      <c r="T31" s="67"/>
      <c r="U31" s="161">
        <f t="shared" si="6"/>
        <v>50</v>
      </c>
      <c r="V31" s="161" t="s">
        <v>4</v>
      </c>
      <c r="W31" s="291">
        <f t="shared" si="4"/>
        <v>108</v>
      </c>
      <c r="X31" s="67"/>
      <c r="Y31" s="66"/>
      <c r="Z31" s="325">
        <f t="shared" si="5"/>
        <v>-58</v>
      </c>
      <c r="AA31" s="325"/>
      <c r="AB31" s="326"/>
    </row>
    <row r="32" spans="14:16" ht="15">
      <c r="N32" s="17"/>
      <c r="O32" s="17"/>
      <c r="P32" s="17"/>
    </row>
  </sheetData>
  <sheetProtection/>
  <mergeCells count="53">
    <mergeCell ref="A2:A3"/>
    <mergeCell ref="A4:A5"/>
    <mergeCell ref="AD22:AF24"/>
    <mergeCell ref="AG22:AS24"/>
    <mergeCell ref="A12:A13"/>
    <mergeCell ref="A14:A15"/>
    <mergeCell ref="A16:A17"/>
    <mergeCell ref="A18:A19"/>
    <mergeCell ref="N22:R22"/>
    <mergeCell ref="T22:X22"/>
    <mergeCell ref="Z25:AB25"/>
    <mergeCell ref="Z26:AB26"/>
    <mergeCell ref="Z27:AB27"/>
    <mergeCell ref="K27:L27"/>
    <mergeCell ref="K25:L25"/>
    <mergeCell ref="K26:L26"/>
    <mergeCell ref="Z22:AB22"/>
    <mergeCell ref="T20:U20"/>
    <mergeCell ref="W20:X20"/>
    <mergeCell ref="A6:A7"/>
    <mergeCell ref="A8:A9"/>
    <mergeCell ref="A10:A11"/>
    <mergeCell ref="K20:L20"/>
    <mergeCell ref="BA1:BC1"/>
    <mergeCell ref="BE1:BG1"/>
    <mergeCell ref="B20:C20"/>
    <mergeCell ref="E20:F20"/>
    <mergeCell ref="H20:I20"/>
    <mergeCell ref="N20:O20"/>
    <mergeCell ref="Q20:R20"/>
    <mergeCell ref="Z20:AA20"/>
    <mergeCell ref="B1:X1"/>
    <mergeCell ref="Z1:AV1"/>
    <mergeCell ref="AF20:AG20"/>
    <mergeCell ref="AI20:AJ20"/>
    <mergeCell ref="AL20:AM20"/>
    <mergeCell ref="AO20:AP20"/>
    <mergeCell ref="AR20:AT20"/>
    <mergeCell ref="K24:L24"/>
    <mergeCell ref="Z23:AB23"/>
    <mergeCell ref="Z24:AB24"/>
    <mergeCell ref="K23:L23"/>
    <mergeCell ref="J22:M22"/>
    <mergeCell ref="AU20:AV20"/>
    <mergeCell ref="K28:L28"/>
    <mergeCell ref="Z28:AB28"/>
    <mergeCell ref="K29:L29"/>
    <mergeCell ref="Z29:AB29"/>
    <mergeCell ref="K31:L31"/>
    <mergeCell ref="Z31:AB31"/>
    <mergeCell ref="K30:L30"/>
    <mergeCell ref="Z30:AB30"/>
    <mergeCell ref="AC20:AD20"/>
  </mergeCells>
  <conditionalFormatting sqref="BA20">
    <cfRule type="cellIs" priority="4" dxfId="0" operator="notEqual">
      <formula>$BC$20</formula>
    </cfRule>
  </conditionalFormatting>
  <conditionalFormatting sqref="BC20">
    <cfRule type="cellIs" priority="3" dxfId="0" operator="notEqual">
      <formula>$BA$20</formula>
    </cfRule>
  </conditionalFormatting>
  <conditionalFormatting sqref="BE20">
    <cfRule type="cellIs" priority="2" dxfId="0" operator="notEqual">
      <formula>$BG$20</formula>
    </cfRule>
  </conditionalFormatting>
  <conditionalFormatting sqref="BG20">
    <cfRule type="cellIs" priority="1" dxfId="0" operator="notEqual">
      <formula>$BE$20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5"/>
  <sheetViews>
    <sheetView zoomScale="85" zoomScaleNormal="85" zoomScalePageLayoutView="0" workbookViewId="0" topLeftCell="A1">
      <selection activeCell="P24" sqref="P24"/>
    </sheetView>
  </sheetViews>
  <sheetFormatPr defaultColWidth="11.421875" defaultRowHeight="15"/>
  <cols>
    <col min="1" max="1" width="8.8515625" style="0" customWidth="1"/>
    <col min="2" max="2" width="1.7109375" style="0" customWidth="1"/>
    <col min="3" max="3" width="25.7109375" style="0" customWidth="1"/>
    <col min="4" max="4" width="9.7109375" style="0" customWidth="1"/>
    <col min="5" max="5" width="1.7109375" style="0" customWidth="1"/>
    <col min="6" max="6" width="6.7109375" style="0" customWidth="1"/>
    <col min="7" max="7" width="1.7109375" style="0" customWidth="1"/>
    <col min="8" max="8" width="6.71093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6.7109375" style="0" customWidth="1"/>
    <col min="13" max="13" width="1.7109375" style="0" customWidth="1"/>
    <col min="14" max="14" width="8.7109375" style="0" customWidth="1"/>
    <col min="16" max="16" width="8.8515625" style="0" customWidth="1"/>
    <col min="17" max="17" width="1.7109375" style="0" customWidth="1"/>
    <col min="18" max="18" width="25.7109375" style="0" customWidth="1"/>
    <col min="19" max="19" width="9.7109375" style="0" customWidth="1"/>
    <col min="20" max="20" width="1.7109375" style="0" customWidth="1"/>
    <col min="21" max="21" width="6.7109375" style="0" customWidth="1"/>
    <col min="22" max="22" width="1.7109375" style="0" customWidth="1"/>
    <col min="23" max="23" width="6.7109375" style="0" customWidth="1"/>
    <col min="24" max="24" width="1.7109375" style="0" customWidth="1"/>
    <col min="25" max="25" width="6.7109375" style="0" customWidth="1"/>
    <col min="26" max="26" width="1.7109375" style="0" customWidth="1"/>
    <col min="27" max="27" width="6.7109375" style="0" customWidth="1"/>
    <col min="28" max="28" width="1.7109375" style="0" customWidth="1"/>
    <col min="29" max="29" width="8.7109375" style="0" customWidth="1"/>
  </cols>
  <sheetData>
    <row r="1" spans="1:29" ht="36" customHeight="1" thickBot="1">
      <c r="A1" s="351" t="s">
        <v>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  <c r="P1" s="351" t="s">
        <v>40</v>
      </c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ht="30" customHeight="1" thickBot="1">
      <c r="A2" s="84" t="s">
        <v>11</v>
      </c>
      <c r="B2" s="85"/>
      <c r="C2" s="86" t="s">
        <v>12</v>
      </c>
      <c r="D2" s="87" t="s">
        <v>10</v>
      </c>
      <c r="E2" s="87"/>
      <c r="F2" s="354" t="s">
        <v>6</v>
      </c>
      <c r="G2" s="354"/>
      <c r="H2" s="354"/>
      <c r="I2" s="87"/>
      <c r="J2" s="354" t="s">
        <v>7</v>
      </c>
      <c r="K2" s="354"/>
      <c r="L2" s="354"/>
      <c r="M2" s="87"/>
      <c r="N2" s="88" t="s">
        <v>9</v>
      </c>
      <c r="P2" s="84" t="s">
        <v>11</v>
      </c>
      <c r="Q2" s="85"/>
      <c r="R2" s="92" t="s">
        <v>12</v>
      </c>
      <c r="S2" s="87" t="s">
        <v>10</v>
      </c>
      <c r="T2" s="87"/>
      <c r="U2" s="354" t="s">
        <v>6</v>
      </c>
      <c r="V2" s="354"/>
      <c r="W2" s="354"/>
      <c r="X2" s="87"/>
      <c r="Y2" s="354" t="s">
        <v>7</v>
      </c>
      <c r="Z2" s="354"/>
      <c r="AA2" s="354"/>
      <c r="AB2" s="87"/>
      <c r="AC2" s="88" t="s">
        <v>9</v>
      </c>
    </row>
    <row r="3" spans="1:29" ht="30" customHeight="1">
      <c r="A3" s="22">
        <v>1</v>
      </c>
      <c r="B3" s="55"/>
      <c r="C3" s="68" t="str">
        <f>'Gr. B Wertung'!B23</f>
        <v>DG</v>
      </c>
      <c r="D3" s="70">
        <f>'Gr. B Wertung'!K23</f>
        <v>16</v>
      </c>
      <c r="E3" s="71"/>
      <c r="F3" s="70">
        <f>'Gr. B Wertung'!O23</f>
        <v>26</v>
      </c>
      <c r="G3" s="70" t="str">
        <f>'Gr. B Wertung'!P23</f>
        <v>:</v>
      </c>
      <c r="H3" s="70">
        <f>'Gr. B Wertung'!Q23</f>
        <v>6</v>
      </c>
      <c r="I3" s="72"/>
      <c r="J3" s="70">
        <f>'Gr. B Wertung'!U23</f>
        <v>104</v>
      </c>
      <c r="K3" s="70" t="str">
        <f>'Gr. B Wertung'!V23</f>
        <v>:</v>
      </c>
      <c r="L3" s="70">
        <f>'Gr. B Wertung'!W23</f>
        <v>58</v>
      </c>
      <c r="M3" s="72"/>
      <c r="N3" s="73">
        <f>'Gr. B Wertung'!Z23</f>
        <v>46</v>
      </c>
      <c r="P3" s="22">
        <v>1</v>
      </c>
      <c r="Q3" s="55"/>
      <c r="R3" s="68" t="str">
        <f>C3</f>
        <v>DG</v>
      </c>
      <c r="S3" s="70">
        <f>D3</f>
        <v>16</v>
      </c>
      <c r="T3" s="71"/>
      <c r="U3" s="70">
        <f aca="true" t="shared" si="0" ref="U3:W4">F3</f>
        <v>26</v>
      </c>
      <c r="V3" s="70" t="str">
        <f t="shared" si="0"/>
        <v>:</v>
      </c>
      <c r="W3" s="70">
        <f t="shared" si="0"/>
        <v>6</v>
      </c>
      <c r="X3" s="72"/>
      <c r="Y3" s="70">
        <f aca="true" t="shared" si="1" ref="Y3:AA4">J3</f>
        <v>104</v>
      </c>
      <c r="Z3" s="70" t="str">
        <f t="shared" si="1"/>
        <v>:</v>
      </c>
      <c r="AA3" s="70">
        <f t="shared" si="1"/>
        <v>58</v>
      </c>
      <c r="AB3" s="72"/>
      <c r="AC3" s="73">
        <f>N3</f>
        <v>46</v>
      </c>
    </row>
    <row r="4" spans="1:29" ht="30" customHeight="1">
      <c r="A4" s="20">
        <f>A3+1</f>
        <v>2</v>
      </c>
      <c r="B4" s="54"/>
      <c r="C4" s="69" t="str">
        <f>'Gr. B Wertung'!B24</f>
        <v>Iglo II</v>
      </c>
      <c r="D4" s="8">
        <f>'Gr. B Wertung'!K24</f>
        <v>16</v>
      </c>
      <c r="E4" s="7"/>
      <c r="F4" s="8">
        <f>'Gr. B Wertung'!O24</f>
        <v>23</v>
      </c>
      <c r="G4" s="8" t="str">
        <f>'Gr. B Wertung'!P24</f>
        <v>:</v>
      </c>
      <c r="H4" s="8">
        <f>'Gr. B Wertung'!Q24</f>
        <v>9</v>
      </c>
      <c r="I4" s="9"/>
      <c r="J4" s="8">
        <f>'Gr. B Wertung'!U24</f>
        <v>100</v>
      </c>
      <c r="K4" s="8" t="str">
        <f>'Gr. B Wertung'!V24</f>
        <v>:</v>
      </c>
      <c r="L4" s="8">
        <f>'Gr. B Wertung'!W24</f>
        <v>69</v>
      </c>
      <c r="M4" s="9"/>
      <c r="N4" s="74">
        <f>'Gr. B Wertung'!Z24</f>
        <v>31</v>
      </c>
      <c r="P4" s="20">
        <f>P3+1</f>
        <v>2</v>
      </c>
      <c r="Q4" s="54"/>
      <c r="R4" s="69" t="str">
        <f>C4</f>
        <v>Iglo II</v>
      </c>
      <c r="S4" s="8">
        <f>D4</f>
        <v>16</v>
      </c>
      <c r="T4" s="7"/>
      <c r="U4" s="8">
        <f t="shared" si="0"/>
        <v>23</v>
      </c>
      <c r="V4" s="8" t="str">
        <f t="shared" si="0"/>
        <v>:</v>
      </c>
      <c r="W4" s="8">
        <f t="shared" si="0"/>
        <v>9</v>
      </c>
      <c r="X4" s="9"/>
      <c r="Y4" s="8">
        <f t="shared" si="1"/>
        <v>100</v>
      </c>
      <c r="Z4" s="8" t="str">
        <f t="shared" si="1"/>
        <v>:</v>
      </c>
      <c r="AA4" s="8">
        <f t="shared" si="1"/>
        <v>69</v>
      </c>
      <c r="AB4" s="9"/>
      <c r="AC4" s="74">
        <f>N4</f>
        <v>31</v>
      </c>
    </row>
    <row r="5" spans="1:29" ht="30" customHeight="1">
      <c r="A5" s="20">
        <f aca="true" t="shared" si="2" ref="A5:A11">A4+1</f>
        <v>3</v>
      </c>
      <c r="B5" s="21"/>
      <c r="C5" s="69" t="str">
        <f>'Gr. B Wertung'!B25</f>
        <v>Polizei II</v>
      </c>
      <c r="D5" s="8">
        <f>'Gr. B Wertung'!K25</f>
        <v>16</v>
      </c>
      <c r="E5" s="7"/>
      <c r="F5" s="8">
        <f>'Gr. B Wertung'!O25</f>
        <v>20</v>
      </c>
      <c r="G5" s="8" t="str">
        <f>'Gr. B Wertung'!P25</f>
        <v>:</v>
      </c>
      <c r="H5" s="8">
        <f>'Gr. B Wertung'!Q25</f>
        <v>12</v>
      </c>
      <c r="I5" s="9"/>
      <c r="J5" s="8">
        <f>'Gr. B Wertung'!U25</f>
        <v>92</v>
      </c>
      <c r="K5" s="8" t="str">
        <f>'Gr. B Wertung'!V25</f>
        <v>:</v>
      </c>
      <c r="L5" s="8">
        <f>'Gr. B Wertung'!W25</f>
        <v>72</v>
      </c>
      <c r="M5" s="9"/>
      <c r="N5" s="74">
        <f>'Gr. B Wertung'!Z25</f>
        <v>20</v>
      </c>
      <c r="P5" s="20">
        <f aca="true" t="shared" si="3" ref="P5:P11">P4+1</f>
        <v>3</v>
      </c>
      <c r="Q5" s="21"/>
      <c r="R5" s="69" t="str">
        <f aca="true" t="shared" si="4" ref="R5:R11">C5</f>
        <v>Polizei II</v>
      </c>
      <c r="S5" s="8">
        <f aca="true" t="shared" si="5" ref="S5:S11">D5</f>
        <v>16</v>
      </c>
      <c r="T5" s="7"/>
      <c r="U5" s="8">
        <f aca="true" t="shared" si="6" ref="U5:U11">F5</f>
        <v>20</v>
      </c>
      <c r="V5" s="8" t="str">
        <f aca="true" t="shared" si="7" ref="V5:V11">G5</f>
        <v>:</v>
      </c>
      <c r="W5" s="8">
        <f aca="true" t="shared" si="8" ref="W5:W11">H5</f>
        <v>12</v>
      </c>
      <c r="X5" s="9"/>
      <c r="Y5" s="8">
        <f aca="true" t="shared" si="9" ref="Y5:Y11">J5</f>
        <v>92</v>
      </c>
      <c r="Z5" s="8" t="str">
        <f aca="true" t="shared" si="10" ref="Z5:Z11">K5</f>
        <v>:</v>
      </c>
      <c r="AA5" s="8">
        <f aca="true" t="shared" si="11" ref="AA5:AA11">L5</f>
        <v>72</v>
      </c>
      <c r="AB5" s="9"/>
      <c r="AC5" s="74">
        <f aca="true" t="shared" si="12" ref="AC5:AC11">N5</f>
        <v>20</v>
      </c>
    </row>
    <row r="6" spans="1:29" ht="30" customHeight="1">
      <c r="A6" s="20">
        <f t="shared" si="2"/>
        <v>4</v>
      </c>
      <c r="B6" s="21"/>
      <c r="C6" s="69" t="str">
        <f>'Gr. B Wertung'!B26</f>
        <v>Siemens III</v>
      </c>
      <c r="D6" s="8">
        <f>'Gr. B Wertung'!K26</f>
        <v>16</v>
      </c>
      <c r="E6" s="7"/>
      <c r="F6" s="8">
        <f>'Gr. B Wertung'!O26</f>
        <v>19</v>
      </c>
      <c r="G6" s="8" t="str">
        <f>'Gr. B Wertung'!P26</f>
        <v>:</v>
      </c>
      <c r="H6" s="8">
        <f>'Gr. B Wertung'!Q26</f>
        <v>13</v>
      </c>
      <c r="I6" s="9"/>
      <c r="J6" s="8">
        <f>'Gr. B Wertung'!U26</f>
        <v>91</v>
      </c>
      <c r="K6" s="8" t="str">
        <f>'Gr. B Wertung'!V26</f>
        <v>:</v>
      </c>
      <c r="L6" s="8">
        <f>'Gr. B Wertung'!W26</f>
        <v>75</v>
      </c>
      <c r="M6" s="9"/>
      <c r="N6" s="74">
        <f>'Gr. B Wertung'!Z26</f>
        <v>16</v>
      </c>
      <c r="P6" s="20">
        <f t="shared" si="3"/>
        <v>4</v>
      </c>
      <c r="Q6" s="21"/>
      <c r="R6" s="69" t="str">
        <f>C6</f>
        <v>Siemens III</v>
      </c>
      <c r="S6" s="8">
        <f>D6</f>
        <v>16</v>
      </c>
      <c r="T6" s="7"/>
      <c r="U6" s="8">
        <f>F6</f>
        <v>19</v>
      </c>
      <c r="V6" s="8" t="str">
        <f>G6</f>
        <v>:</v>
      </c>
      <c r="W6" s="8">
        <f>H6</f>
        <v>13</v>
      </c>
      <c r="X6" s="9"/>
      <c r="Y6" s="8">
        <f>J6</f>
        <v>91</v>
      </c>
      <c r="Z6" s="8" t="str">
        <f>K6</f>
        <v>:</v>
      </c>
      <c r="AA6" s="8">
        <f>L6</f>
        <v>75</v>
      </c>
      <c r="AB6" s="9"/>
      <c r="AC6" s="74">
        <f>N6</f>
        <v>16</v>
      </c>
    </row>
    <row r="7" spans="1:29" ht="30" customHeight="1">
      <c r="A7" s="20">
        <f t="shared" si="2"/>
        <v>5</v>
      </c>
      <c r="B7" s="21"/>
      <c r="C7" s="69" t="str">
        <f>'Gr. B Wertung'!B27</f>
        <v>Post I</v>
      </c>
      <c r="D7" s="8">
        <f>'Gr. B Wertung'!K27</f>
        <v>16</v>
      </c>
      <c r="E7" s="7"/>
      <c r="F7" s="8">
        <f>'Gr. B Wertung'!O27</f>
        <v>15</v>
      </c>
      <c r="G7" s="8" t="str">
        <f>'Gr. B Wertung'!P27</f>
        <v>:</v>
      </c>
      <c r="H7" s="8">
        <f>'Gr. B Wertung'!Q27</f>
        <v>17</v>
      </c>
      <c r="I7" s="9"/>
      <c r="J7" s="8">
        <f>'Gr. B Wertung'!U27</f>
        <v>80</v>
      </c>
      <c r="K7" s="8" t="str">
        <f>'Gr. B Wertung'!V27</f>
        <v>:</v>
      </c>
      <c r="L7" s="8">
        <f>'Gr. B Wertung'!W27</f>
        <v>91</v>
      </c>
      <c r="M7" s="9"/>
      <c r="N7" s="74">
        <f>'Gr. B Wertung'!Z27</f>
        <v>-11</v>
      </c>
      <c r="P7" s="20">
        <f t="shared" si="3"/>
        <v>5</v>
      </c>
      <c r="Q7" s="21"/>
      <c r="R7" s="69" t="str">
        <f t="shared" si="4"/>
        <v>Post I</v>
      </c>
      <c r="S7" s="8">
        <f t="shared" si="5"/>
        <v>16</v>
      </c>
      <c r="T7" s="7"/>
      <c r="U7" s="8">
        <f t="shared" si="6"/>
        <v>15</v>
      </c>
      <c r="V7" s="8" t="str">
        <f t="shared" si="7"/>
        <v>:</v>
      </c>
      <c r="W7" s="8">
        <f t="shared" si="8"/>
        <v>17</v>
      </c>
      <c r="X7" s="9"/>
      <c r="Y7" s="8">
        <f t="shared" si="9"/>
        <v>80</v>
      </c>
      <c r="Z7" s="8" t="str">
        <f t="shared" si="10"/>
        <v>:</v>
      </c>
      <c r="AA7" s="8">
        <f t="shared" si="11"/>
        <v>91</v>
      </c>
      <c r="AB7" s="9"/>
      <c r="AC7" s="74">
        <f t="shared" si="12"/>
        <v>-11</v>
      </c>
    </row>
    <row r="8" spans="1:29" ht="30" customHeight="1">
      <c r="A8" s="20">
        <f t="shared" si="2"/>
        <v>6</v>
      </c>
      <c r="B8" s="21"/>
      <c r="C8" s="69" t="str">
        <f>'Gr. B Wertung'!B28</f>
        <v>Kaninchenberg II</v>
      </c>
      <c r="D8" s="8">
        <f>'Gr. B Wertung'!K28</f>
        <v>16</v>
      </c>
      <c r="E8" s="7"/>
      <c r="F8" s="8">
        <f>'Gr. B Wertung'!O28</f>
        <v>14</v>
      </c>
      <c r="G8" s="8" t="str">
        <f>'Gr. B Wertung'!P28</f>
        <v>:</v>
      </c>
      <c r="H8" s="8">
        <f>'Gr. B Wertung'!Q28</f>
        <v>18</v>
      </c>
      <c r="I8" s="9"/>
      <c r="J8" s="8">
        <f>'Gr. B Wertung'!U28</f>
        <v>86</v>
      </c>
      <c r="K8" s="8" t="str">
        <f>'Gr. B Wertung'!V28</f>
        <v>:</v>
      </c>
      <c r="L8" s="8">
        <f>'Gr. B Wertung'!W28</f>
        <v>87</v>
      </c>
      <c r="M8" s="9"/>
      <c r="N8" s="74">
        <f>'Gr. B Wertung'!Z28</f>
        <v>-1</v>
      </c>
      <c r="P8" s="20">
        <f t="shared" si="3"/>
        <v>6</v>
      </c>
      <c r="Q8" s="21"/>
      <c r="R8" s="69" t="str">
        <f t="shared" si="4"/>
        <v>Kaninchenberg II</v>
      </c>
      <c r="S8" s="8">
        <f t="shared" si="5"/>
        <v>16</v>
      </c>
      <c r="T8" s="7"/>
      <c r="U8" s="8">
        <f t="shared" si="6"/>
        <v>14</v>
      </c>
      <c r="V8" s="8" t="str">
        <f t="shared" si="7"/>
        <v>:</v>
      </c>
      <c r="W8" s="8">
        <f t="shared" si="8"/>
        <v>18</v>
      </c>
      <c r="X8" s="9"/>
      <c r="Y8" s="8">
        <f t="shared" si="9"/>
        <v>86</v>
      </c>
      <c r="Z8" s="8" t="str">
        <f t="shared" si="10"/>
        <v>:</v>
      </c>
      <c r="AA8" s="8">
        <f t="shared" si="11"/>
        <v>87</v>
      </c>
      <c r="AB8" s="9"/>
      <c r="AC8" s="74">
        <f t="shared" si="12"/>
        <v>-1</v>
      </c>
    </row>
    <row r="9" spans="1:29" ht="30" customHeight="1">
      <c r="A9" s="20">
        <f t="shared" si="2"/>
        <v>7</v>
      </c>
      <c r="B9" s="21"/>
      <c r="C9" s="69" t="str">
        <f>'Gr. B Wertung'!B29</f>
        <v>Foseco II</v>
      </c>
      <c r="D9" s="8">
        <f>'Gr. B Wertung'!K29</f>
        <v>16</v>
      </c>
      <c r="E9" s="7"/>
      <c r="F9" s="8">
        <f>'Gr. B Wertung'!O29</f>
        <v>13</v>
      </c>
      <c r="G9" s="8" t="str">
        <f>'Gr. B Wertung'!P29</f>
        <v>:</v>
      </c>
      <c r="H9" s="8">
        <f>'Gr. B Wertung'!Q29</f>
        <v>19</v>
      </c>
      <c r="I9" s="9"/>
      <c r="J9" s="8">
        <f>'Gr. B Wertung'!U29</f>
        <v>75</v>
      </c>
      <c r="K9" s="8" t="str">
        <f>'Gr. B Wertung'!V29</f>
        <v>:</v>
      </c>
      <c r="L9" s="8">
        <f>'Gr. B Wertung'!W29</f>
        <v>95</v>
      </c>
      <c r="M9" s="9"/>
      <c r="N9" s="74">
        <f>'Gr. B Wertung'!Z29</f>
        <v>-20</v>
      </c>
      <c r="P9" s="20">
        <f t="shared" si="3"/>
        <v>7</v>
      </c>
      <c r="Q9" s="21"/>
      <c r="R9" s="69" t="str">
        <f t="shared" si="4"/>
        <v>Foseco II</v>
      </c>
      <c r="S9" s="8">
        <f t="shared" si="5"/>
        <v>16</v>
      </c>
      <c r="T9" s="7"/>
      <c r="U9" s="8">
        <f t="shared" si="6"/>
        <v>13</v>
      </c>
      <c r="V9" s="8" t="str">
        <f t="shared" si="7"/>
        <v>:</v>
      </c>
      <c r="W9" s="8">
        <f t="shared" si="8"/>
        <v>19</v>
      </c>
      <c r="X9" s="9"/>
      <c r="Y9" s="8">
        <f t="shared" si="9"/>
        <v>75</v>
      </c>
      <c r="Z9" s="8" t="str">
        <f t="shared" si="10"/>
        <v>:</v>
      </c>
      <c r="AA9" s="8">
        <f t="shared" si="11"/>
        <v>95</v>
      </c>
      <c r="AB9" s="9"/>
      <c r="AC9" s="74">
        <f t="shared" si="12"/>
        <v>-20</v>
      </c>
    </row>
    <row r="10" spans="1:29" ht="30" customHeight="1">
      <c r="A10" s="20">
        <f t="shared" si="2"/>
        <v>8</v>
      </c>
      <c r="B10" s="54"/>
      <c r="C10" s="69" t="str">
        <f>'Gr. B Wertung'!B30</f>
        <v>Siemens IV</v>
      </c>
      <c r="D10" s="8">
        <f>'Gr. B Wertung'!K30</f>
        <v>16</v>
      </c>
      <c r="E10" s="7"/>
      <c r="F10" s="8">
        <f>'Gr. B Wertung'!O30</f>
        <v>10</v>
      </c>
      <c r="G10" s="8" t="str">
        <f>'Gr. B Wertung'!P30</f>
        <v>:</v>
      </c>
      <c r="H10" s="8">
        <f>'Gr. B Wertung'!Q30</f>
        <v>22</v>
      </c>
      <c r="I10" s="9"/>
      <c r="J10" s="8">
        <f>'Gr. B Wertung'!U30</f>
        <v>68</v>
      </c>
      <c r="K10" s="8" t="str">
        <f>'Gr. B Wertung'!V30</f>
        <v>:</v>
      </c>
      <c r="L10" s="8">
        <f>'Gr. B Wertung'!W30</f>
        <v>91</v>
      </c>
      <c r="M10" s="9"/>
      <c r="N10" s="74">
        <f>'Gr. B Wertung'!Z30</f>
        <v>-23</v>
      </c>
      <c r="P10" s="20">
        <f t="shared" si="3"/>
        <v>8</v>
      </c>
      <c r="Q10" s="54"/>
      <c r="R10" s="69" t="str">
        <f t="shared" si="4"/>
        <v>Siemens IV</v>
      </c>
      <c r="S10" s="8">
        <f t="shared" si="5"/>
        <v>16</v>
      </c>
      <c r="T10" s="7"/>
      <c r="U10" s="8">
        <f t="shared" si="6"/>
        <v>10</v>
      </c>
      <c r="V10" s="8" t="str">
        <f t="shared" si="7"/>
        <v>:</v>
      </c>
      <c r="W10" s="8">
        <f t="shared" si="8"/>
        <v>22</v>
      </c>
      <c r="X10" s="9"/>
      <c r="Y10" s="8">
        <f t="shared" si="9"/>
        <v>68</v>
      </c>
      <c r="Z10" s="8" t="str">
        <f t="shared" si="10"/>
        <v>:</v>
      </c>
      <c r="AA10" s="8">
        <f t="shared" si="11"/>
        <v>91</v>
      </c>
      <c r="AB10" s="9"/>
      <c r="AC10" s="74">
        <f t="shared" si="12"/>
        <v>-23</v>
      </c>
    </row>
    <row r="11" spans="1:29" ht="30" customHeight="1">
      <c r="A11" s="20">
        <f t="shared" si="2"/>
        <v>9</v>
      </c>
      <c r="B11" s="162"/>
      <c r="C11" s="69" t="str">
        <f>'Gr. B Wertung'!B31</f>
        <v>Kreis II</v>
      </c>
      <c r="D11" s="8">
        <f>'Gr. B Wertung'!K31</f>
        <v>16</v>
      </c>
      <c r="E11" s="7"/>
      <c r="F11" s="8">
        <f>'Gr. B Wertung'!O31</f>
        <v>4</v>
      </c>
      <c r="G11" s="8" t="str">
        <f>'Gr. B Wertung'!P31</f>
        <v>:</v>
      </c>
      <c r="H11" s="8">
        <f>'Gr. B Wertung'!Q31</f>
        <v>28</v>
      </c>
      <c r="I11" s="9"/>
      <c r="J11" s="8">
        <f>'Gr. B Wertung'!U31</f>
        <v>50</v>
      </c>
      <c r="K11" s="8" t="str">
        <f>'Gr. B Wertung'!V31</f>
        <v>:</v>
      </c>
      <c r="L11" s="8">
        <f>'Gr. B Wertung'!W31</f>
        <v>108</v>
      </c>
      <c r="M11" s="9"/>
      <c r="N11" s="74">
        <f>'Gr. B Wertung'!Z31</f>
        <v>-58</v>
      </c>
      <c r="P11" s="20">
        <f t="shared" si="3"/>
        <v>9</v>
      </c>
      <c r="Q11" s="162"/>
      <c r="R11" s="69" t="str">
        <f t="shared" si="4"/>
        <v>Kreis II</v>
      </c>
      <c r="S11" s="8">
        <f t="shared" si="5"/>
        <v>16</v>
      </c>
      <c r="T11" s="7"/>
      <c r="U11" s="8">
        <f t="shared" si="6"/>
        <v>4</v>
      </c>
      <c r="V11" s="8" t="str">
        <f t="shared" si="7"/>
        <v>:</v>
      </c>
      <c r="W11" s="8">
        <f t="shared" si="8"/>
        <v>28</v>
      </c>
      <c r="X11" s="9"/>
      <c r="Y11" s="8">
        <f t="shared" si="9"/>
        <v>50</v>
      </c>
      <c r="Z11" s="8" t="str">
        <f t="shared" si="10"/>
        <v>:</v>
      </c>
      <c r="AA11" s="8">
        <f t="shared" si="11"/>
        <v>108</v>
      </c>
      <c r="AB11" s="9"/>
      <c r="AC11" s="74">
        <f t="shared" si="12"/>
        <v>-58</v>
      </c>
    </row>
    <row r="13" spans="2:18" ht="23.25">
      <c r="B13" s="81"/>
      <c r="C13" s="1" t="s">
        <v>35</v>
      </c>
      <c r="Q13" s="81"/>
      <c r="R13" s="1" t="s">
        <v>35</v>
      </c>
    </row>
    <row r="14" spans="2:18" ht="23.25">
      <c r="B14" s="82"/>
      <c r="C14" s="1" t="s">
        <v>36</v>
      </c>
      <c r="Q14" s="82"/>
      <c r="R14" s="1" t="s">
        <v>36</v>
      </c>
    </row>
    <row r="15" spans="2:18" ht="23.25">
      <c r="B15" s="83"/>
      <c r="C15" s="1" t="s">
        <v>37</v>
      </c>
      <c r="Q15" s="83"/>
      <c r="R15" s="1" t="s">
        <v>37</v>
      </c>
    </row>
  </sheetData>
  <sheetProtection/>
  <mergeCells count="6">
    <mergeCell ref="A1:N1"/>
    <mergeCell ref="F2:H2"/>
    <mergeCell ref="J2:L2"/>
    <mergeCell ref="P1:AC1"/>
    <mergeCell ref="U2:W2"/>
    <mergeCell ref="Y2:AA2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Vesuvius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Sieverdingbeck</dc:creator>
  <cp:keywords/>
  <dc:description/>
  <cp:lastModifiedBy>Klaus Sieverdingbeck</cp:lastModifiedBy>
  <cp:lastPrinted>2017-05-05T12:24:59Z</cp:lastPrinted>
  <dcterms:created xsi:type="dcterms:W3CDTF">2013-09-11T14:20:36Z</dcterms:created>
  <dcterms:modified xsi:type="dcterms:W3CDTF">2017-06-09T12:23:36Z</dcterms:modified>
  <cp:category/>
  <cp:version/>
  <cp:contentType/>
  <cp:contentStatus/>
</cp:coreProperties>
</file>